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845" firstSheet="8" activeTab="10"/>
  </bookViews>
  <sheets>
    <sheet name="vevő kintl. 2013.12-2014.jan31." sheetId="1" r:id="rId1"/>
    <sheet name="2013_Értékveszt vált" sheetId="2" r:id="rId2"/>
    <sheet name="Ágazati 2.sz mell" sheetId="3" r:id="rId3"/>
    <sheet name="Tárgyi eszk 3.sz mell" sheetId="4" r:id="rId4"/>
    <sheet name="Munkaügyi 4.sz mell" sheetId="5" r:id="rId5"/>
    <sheet name="Adóalap csökkentő 5.sz mell" sheetId="6" r:id="rId6"/>
    <sheet name="Adóalap növelő 6_sz_mell_" sheetId="7" r:id="rId7"/>
    <sheet name="Követelések kötelezett 7.sz.m" sheetId="8" r:id="rId8"/>
    <sheet name="Készletek 8.sz mell" sheetId="9" r:id="rId9"/>
    <sheet name="Társasági adó köt. 9sz.mell." sheetId="10" r:id="rId10"/>
    <sheet name="Energiaellátók jöv.adója" sheetId="11" r:id="rId11"/>
    <sheet name="Aktívák" sheetId="12" r:id="rId12"/>
    <sheet name="Passzívák" sheetId="13" r:id="rId13"/>
    <sheet name="Eredmény forg. ktg" sheetId="14" r:id="rId14"/>
    <sheet name="Eredmény összktg." sheetId="15" r:id="rId15"/>
  </sheets>
  <externalReferences>
    <externalReference r:id="rId18"/>
  </externalReferences>
  <definedNames>
    <definedName name="_xlfn.COMPOUNDVALUE" hidden="1">#NAME?</definedName>
  </definedNames>
  <calcPr fullCalcOnLoad="1" fullPrecision="0"/>
</workbook>
</file>

<file path=xl/sharedStrings.xml><?xml version="1.0" encoding="utf-8"?>
<sst xmlns="http://schemas.openxmlformats.org/spreadsheetml/2006/main" count="521" uniqueCount="370">
  <si>
    <t xml:space="preserve">NAGYKOVÁCSI VIZIKÖZMŰ KFT </t>
  </si>
  <si>
    <t xml:space="preserve">            1.sz.melléklet</t>
  </si>
  <si>
    <t>Adatok eFt-ban</t>
  </si>
  <si>
    <t>0-30</t>
  </si>
  <si>
    <t>31-60</t>
  </si>
  <si>
    <t>61-90</t>
  </si>
  <si>
    <t xml:space="preserve">   91-180</t>
  </si>
  <si>
    <t xml:space="preserve">181-360 </t>
  </si>
  <si>
    <t xml:space="preserve">360 NAPON </t>
  </si>
  <si>
    <t xml:space="preserve">HATÁRIDŐN  </t>
  </si>
  <si>
    <t>HATÁRIDŐN</t>
  </si>
  <si>
    <t>FÖKÖNYV</t>
  </si>
  <si>
    <t xml:space="preserve"> NAP</t>
  </si>
  <si>
    <t xml:space="preserve"> TÚLI</t>
  </si>
  <si>
    <t>KÉPZÉS II.SORBÓL</t>
  </si>
  <si>
    <t>TÚLI ÖSSZ.</t>
  </si>
  <si>
    <t xml:space="preserve"> BELÜLI</t>
  </si>
  <si>
    <t>ÖSSZESEN</t>
  </si>
  <si>
    <t>3111 Víz és szennyvízelvezetés %-os képzés</t>
  </si>
  <si>
    <t xml:space="preserve">3113 Egyéb vevők %-os képzés </t>
  </si>
  <si>
    <t xml:space="preserve">I. ÉRTÉKVESZTÉS ALAPJA %-os  </t>
  </si>
  <si>
    <t>3111 Víz és szennyvízelvezetés 100%-os képzés</t>
  </si>
  <si>
    <t xml:space="preserve">3113 Egyéb vevők 100%-os képzés </t>
  </si>
  <si>
    <t xml:space="preserve">II. ÉRTÉKVESZTÉS ALAPJA 100%-os  </t>
  </si>
  <si>
    <t>Összes kintlévőség korosítva</t>
  </si>
  <si>
    <t>KÉPZÉSE  %</t>
  </si>
  <si>
    <t>30%</t>
  </si>
  <si>
    <t>50%</t>
  </si>
  <si>
    <t>70%</t>
  </si>
  <si>
    <t>100%</t>
  </si>
  <si>
    <t xml:space="preserve"> ÉRTÉKVESZTÉS</t>
  </si>
  <si>
    <t>ÉRTÉKVESZTÉS FŐKÖNYVENKÉNTI BONTÁSBAN</t>
  </si>
  <si>
    <t>ÖSSZESEN KÉPZETT</t>
  </si>
  <si>
    <t>FŐKÖNYV</t>
  </si>
  <si>
    <t>360 napon túli</t>
  </si>
  <si>
    <t>képzés</t>
  </si>
  <si>
    <t>ÉRTÉKVESZTÉS</t>
  </si>
  <si>
    <t>3111 Víz és szennyvízelvezetés</t>
  </si>
  <si>
    <t xml:space="preserve">3113 Egyéb vevők </t>
  </si>
  <si>
    <t>Összesen</t>
  </si>
  <si>
    <t xml:space="preserve">            1/A.sz.melléklet</t>
  </si>
  <si>
    <t>Értékvesztés képzés</t>
  </si>
  <si>
    <t>Adatok Ft-ban</t>
  </si>
  <si>
    <t>Főkönyv</t>
  </si>
  <si>
    <t>91-180</t>
  </si>
  <si>
    <t>181-360</t>
  </si>
  <si>
    <t>100% képzés</t>
  </si>
  <si>
    <t>3111</t>
  </si>
  <si>
    <t>3113</t>
  </si>
  <si>
    <t>Értékvesztés visszaírás</t>
  </si>
  <si>
    <t>Adatok ezer Ft-ban</t>
  </si>
  <si>
    <t>NAGYKOVÁCSI VÍZIKÖZMŰ KFT</t>
  </si>
  <si>
    <t xml:space="preserve">            2.sz.melléklet</t>
  </si>
  <si>
    <t>ÁGAZATI  EREDMÉNYKIMUTATÁS</t>
  </si>
  <si>
    <t xml:space="preserve"> </t>
  </si>
  <si>
    <t xml:space="preserve">          Adatok ezer FT-ban</t>
  </si>
  <si>
    <t>Megnevezés</t>
  </si>
  <si>
    <t>Víztermelés,</t>
  </si>
  <si>
    <t>Szennyviz-</t>
  </si>
  <si>
    <t xml:space="preserve">Egyéb </t>
  </si>
  <si>
    <t>Váll.tevékenység</t>
  </si>
  <si>
    <t>-kezelés, -elosztás</t>
  </si>
  <si>
    <t>elvezetés</t>
  </si>
  <si>
    <t>tevékenység</t>
  </si>
  <si>
    <t>összesen</t>
  </si>
  <si>
    <t>Értékesités közvetlen önktg.</t>
  </si>
  <si>
    <t>Értékesités közvetett költsége</t>
  </si>
  <si>
    <t>Teljes önköltség</t>
  </si>
  <si>
    <t>Egyéb ráforditások</t>
  </si>
  <si>
    <t>Üzemi ráforditás</t>
  </si>
  <si>
    <t>Értékesités nettó árbevétele</t>
  </si>
  <si>
    <t>Egyéb bevételek</t>
  </si>
  <si>
    <t>Üzemi bevétel</t>
  </si>
  <si>
    <t>Üzemi eredmény</t>
  </si>
  <si>
    <t>NAGYKOVÁCSI VÍZIKÖZMÜ KFT</t>
  </si>
  <si>
    <t xml:space="preserve">      3.sz.melléklet</t>
  </si>
  <si>
    <t>TÁRGYI  ESZKÖZÖK  ÁLLOMÁNYÁNAK  ALAKULÁSA</t>
  </si>
  <si>
    <t>Immateriális</t>
  </si>
  <si>
    <t>Müszaki gép,</t>
  </si>
  <si>
    <t>Egyéb berendezés,</t>
  </si>
  <si>
    <t>javak</t>
  </si>
  <si>
    <t>berend.jármü</t>
  </si>
  <si>
    <t>felszerelés</t>
  </si>
  <si>
    <t>Bruttó érték Nyitó</t>
  </si>
  <si>
    <t>Beszerzés, létesités</t>
  </si>
  <si>
    <t>Selejtezés, megsemmisülés</t>
  </si>
  <si>
    <t>Tárgyi eszköz értékesítés</t>
  </si>
  <si>
    <t>Bruttó érték Záró</t>
  </si>
  <si>
    <t>Értékcsökkenés Nyitó</t>
  </si>
  <si>
    <t>Növekedés terv szerint lineáris</t>
  </si>
  <si>
    <t>Növekedés terv szerint egyösszegű</t>
  </si>
  <si>
    <t>Növekedés terven felül</t>
  </si>
  <si>
    <t>Egyéb csökkenés</t>
  </si>
  <si>
    <t>Értékcsökkenés Záró</t>
  </si>
  <si>
    <t>Nettó érték Záró</t>
  </si>
  <si>
    <t xml:space="preserve">              4.sz.melléklet</t>
  </si>
  <si>
    <t>MUNKAÜGYI  ADATOK</t>
  </si>
  <si>
    <t>Állománycsoportok</t>
  </si>
  <si>
    <t>Fizikai</t>
  </si>
  <si>
    <t>Szellemi</t>
  </si>
  <si>
    <t>Egyéb</t>
  </si>
  <si>
    <t>Átlagos statisztikai létszám (fő)</t>
  </si>
  <si>
    <t>Bérköltség (ezer Ft)</t>
  </si>
  <si>
    <t>Személyi jellegű kifizetések (ezerFt)</t>
  </si>
  <si>
    <r>
      <t>Az ügyvezető részére a beszámolási időszakban 2.323.680,-</t>
    </r>
    <r>
      <rPr>
        <sz val="11"/>
        <rFont val="Times New Roman CE"/>
        <family val="1"/>
      </rPr>
      <t xml:space="preserve"> Ft munkabér került kifizetésre.</t>
    </r>
  </si>
  <si>
    <t>folyósításra.</t>
  </si>
  <si>
    <t xml:space="preserve">A könyvvizsgáló  részére a beszámolási időszakban 0.- Ft került kifizetésre és 955.300,- Ft </t>
  </si>
  <si>
    <t>került elhatárolásra. Kifizetésére a beszámoló elfogadása után kerül sor.</t>
  </si>
  <si>
    <t>A vezető tisztségviselők részére előleg, kölcsön kifizetés nem volt, nevükben a Kft garanciákat</t>
  </si>
  <si>
    <t>nem vállalt.</t>
  </si>
  <si>
    <t>A Kft éves beszámolójának aláirására kötelezett:</t>
  </si>
  <si>
    <t>Neve: Oszoly Tamás ügyvezető</t>
  </si>
  <si>
    <t>Lakcíme: 2132. Göd, Árokparti fasor 1.</t>
  </si>
  <si>
    <t>Könyvvizsgáló:</t>
  </si>
  <si>
    <t>Neve: Auditor-Partners Könyvvizsgáló és Pénzügyi Tanácsadó Kft</t>
  </si>
  <si>
    <t>Nyilvántartási szám: 000874</t>
  </si>
  <si>
    <t>Könyvvizsgálatot végezte: Pluhár Márta könyvvizsgáló</t>
  </si>
  <si>
    <t>Kamarai tagsági szám: 004623</t>
  </si>
  <si>
    <t>A Kft-nél a számviteli szolgáltatásra kötelezett:</t>
  </si>
  <si>
    <t xml:space="preserve">  5.sz.melléklet</t>
  </si>
  <si>
    <t>ADÓZÁS  ELŐTTI  EREDMÉNYT  CSÖKKENTŐ  TÉTELEK</t>
  </si>
  <si>
    <t>S.sz.</t>
  </si>
  <si>
    <t>01.</t>
  </si>
  <si>
    <t>02.</t>
  </si>
  <si>
    <t>03.</t>
  </si>
  <si>
    <t>Avárható kötelezetségekre és a jövőbeni költségekre képzett céltartalék,</t>
  </si>
  <si>
    <t>felhasználása miatt az adóévben bevételként elszámolt összeg</t>
  </si>
  <si>
    <t>/Tao.tv. 7.§ (1) b) /</t>
  </si>
  <si>
    <t>04.</t>
  </si>
  <si>
    <t>Az adótörvény szerint figyelembe vett évi értékcsökkenési leírás összege,</t>
  </si>
  <si>
    <t>továbbá az eszközök kivezetésekor, a forgóeszközök közé való átsorolása-</t>
  </si>
  <si>
    <t>kor a számított nyilvántartási érték meghatározott része, feltéve, hogy az</t>
  </si>
  <si>
    <t>adózó az értékcsökkenést költségként, ráfordításként számolta el.</t>
  </si>
  <si>
    <t>/Tao.tv. 7.§ (1)d); 1.és 2.számú melléklet /</t>
  </si>
  <si>
    <t>05.</t>
  </si>
  <si>
    <t xml:space="preserve">A Sztv. 3.§ (4) bek. 10/a-e pontjai szerinti behajthatatlan követelés, az </t>
  </si>
  <si>
    <t>adóévet megelőző adóév(ek)ben behajthatatlanná vált követelésre befolyt</t>
  </si>
  <si>
    <t>összeg, a követelésre az adóévben visszaírt értékvesztés.</t>
  </si>
  <si>
    <t>/Tao.tv. 7.§ (1) n); 16.§ (2); 29/C § (1), (3) /</t>
  </si>
  <si>
    <t>Adózás előtti eredményt csökkentő tételek összesen</t>
  </si>
  <si>
    <t xml:space="preserve">    6.sz.melléklet</t>
  </si>
  <si>
    <t>ADÓZÁS  ELŐTTI  EREDMÉNYT  NÖVELŐ  TÉTELEK</t>
  </si>
  <si>
    <t>céltartalékot növelő összeg.</t>
  </si>
  <si>
    <t>/Tao.tv. 8.§ (1) a) /</t>
  </si>
  <si>
    <t>Az adóévben terv szerinti értékcsökkenési leírásként (ideértve az egy összeg-</t>
  </si>
  <si>
    <t>ben elszámolt értékcsökkenési leírást is) és  terven felüli értékcsökkenésként</t>
  </si>
  <si>
    <t>elszámolt összeg, továbbá az immateriális jószág, tárgyi eszköz állományból</t>
  </si>
  <si>
    <t>való kivezetésekor, vagy a forgóeszközök közé történő átsorolásakor a könyv</t>
  </si>
  <si>
    <t>szerinti érték (meghatározott tételekkel csökkentve), ha az eszköz értékcsökke-</t>
  </si>
  <si>
    <t>nését az adózó az adózás előtti eredmény terhére számolta el.</t>
  </si>
  <si>
    <t>/Tao.tv. 8.§ (1) b) /</t>
  </si>
  <si>
    <t>Jogerős határozatban megállapított bírság, az Art. és Tb-törvények szerinti jog-</t>
  </si>
  <si>
    <t>következmények ráfordításként elszámolt összege az önellenőrzéshez kapcsoló-</t>
  </si>
  <si>
    <t>dó kivételével /Tao.tv. 8.§ (1) e) /</t>
  </si>
  <si>
    <t>Az adóévben követelésre elszámolt értékvesztés összege.</t>
  </si>
  <si>
    <t>/Tao.tv. 8.§ (1) gy) /</t>
  </si>
  <si>
    <t>06.</t>
  </si>
  <si>
    <t>Behajthatatlan követelésnek nem minősülő adóévben elengedett követelés</t>
  </si>
  <si>
    <t>/Tao.tv. 8.§ (1) h) /</t>
  </si>
  <si>
    <t>Adózás előtti eredményt növelő tételek összesen</t>
  </si>
  <si>
    <t xml:space="preserve">   7.sz.melléklet</t>
  </si>
  <si>
    <t>KÖVETELÉSEK  ÉS KÖTELEZETTSÉGEK</t>
  </si>
  <si>
    <t>Követelések</t>
  </si>
  <si>
    <t>Kötelezettségek</t>
  </si>
  <si>
    <t xml:space="preserve"> ezer Ft</t>
  </si>
  <si>
    <t>ezer Ft</t>
  </si>
  <si>
    <t>Követelések szolgáltatásból</t>
  </si>
  <si>
    <t>"K" egyenlegű vevők</t>
  </si>
  <si>
    <t>Követelés kapcsolt váll szemben</t>
  </si>
  <si>
    <t>Vevőtől kapott előlegek</t>
  </si>
  <si>
    <t>Belföldi szállítók</t>
  </si>
  <si>
    <t>Kötelezettség.kapcs.váll.szemben</t>
  </si>
  <si>
    <t>Társasági adó</t>
  </si>
  <si>
    <t>Személyi jövedelem adó elsz.</t>
  </si>
  <si>
    <t>463-464</t>
  </si>
  <si>
    <t>Költségvetési köt.</t>
  </si>
  <si>
    <t>466-67-68</t>
  </si>
  <si>
    <t>ÁFA</t>
  </si>
  <si>
    <t>Iparűzési adó</t>
  </si>
  <si>
    <t>TB</t>
  </si>
  <si>
    <t>Szakképzési hj.</t>
  </si>
  <si>
    <t xml:space="preserve">   8.sz.melléklet</t>
  </si>
  <si>
    <t>KÉSZLET  LELTÁR</t>
  </si>
  <si>
    <t xml:space="preserve">Főkönyvi szla </t>
  </si>
  <si>
    <t xml:space="preserve">Összeg </t>
  </si>
  <si>
    <t>Segédanyagok</t>
  </si>
  <si>
    <t>Közvetített szolgáltatás</t>
  </si>
  <si>
    <t>Összesen:</t>
  </si>
  <si>
    <t>Számított jövedelem minimum</t>
  </si>
  <si>
    <t>Társasági adóalap, és adó meghatározása</t>
  </si>
  <si>
    <t>e/Ft</t>
  </si>
  <si>
    <t>Adózás előtti eredmény</t>
  </si>
  <si>
    <t>Adózás előtti eredmény növelő</t>
  </si>
  <si>
    <t>Adózás előtti eredmény csökkentő</t>
  </si>
  <si>
    <t>Társasági adó összege</t>
  </si>
  <si>
    <t>Elvárt adó</t>
  </si>
  <si>
    <t>Elengedett követelés kapcsolt vállalkozással szemben</t>
  </si>
  <si>
    <t>Vegyes elszámolások</t>
  </si>
  <si>
    <t>Bérleményekre fizetett kaució</t>
  </si>
  <si>
    <t>Bevételek összesen</t>
  </si>
  <si>
    <t xml:space="preserve">Az előző évek elhatárolt veszteségéből (negatív adóalapjából) az adóévben </t>
  </si>
  <si>
    <t>leírt összeg</t>
  </si>
  <si>
    <t>/Tao.tv. 7.§ (1) a); 16.§ (5);17.§;29.§ (2);29/C.§ (8); 29/F. § (2)/</t>
  </si>
  <si>
    <t>Neve: Rácz Lászlóné</t>
  </si>
  <si>
    <t>PM regisztrációs száma: 142472</t>
  </si>
  <si>
    <t>Adóalap összesen</t>
  </si>
  <si>
    <t>9.sz. melléklet</t>
  </si>
  <si>
    <t>2013.  december 31.</t>
  </si>
  <si>
    <t>Energiaellátók jövedelemadója</t>
  </si>
  <si>
    <t>2013. december 31.</t>
  </si>
  <si>
    <t>2013.12.31. csökkentve a 2014.01.31.-ig befolyt befizetésekkel</t>
  </si>
  <si>
    <t>ÉRTÉKVESZTÉS VÁLTOZÁS FŐKÖNYVENKÉNT 2013.12.31</t>
  </si>
  <si>
    <t>2013. december  31.</t>
  </si>
  <si>
    <t>2013.  december  31.</t>
  </si>
  <si>
    <t xml:space="preserve">2013. december 31. </t>
  </si>
  <si>
    <t>2013. év</t>
  </si>
  <si>
    <r>
      <t>A Felügyelő Bizottság tagjai részére a beszámolási időszakban 2</t>
    </r>
    <r>
      <rPr>
        <sz val="11"/>
        <color indexed="8"/>
        <rFont val="Times New Roman CE"/>
        <family val="1"/>
      </rPr>
      <t>.060.950,</t>
    </r>
    <r>
      <rPr>
        <sz val="11"/>
        <rFont val="Times New Roman CE"/>
        <family val="1"/>
      </rPr>
      <t xml:space="preserve">- Ft tiszteletdíj került </t>
    </r>
  </si>
  <si>
    <t>2013. ÉVI VEVŐKINNLÉVŐSÉG</t>
  </si>
  <si>
    <t xml:space="preserve"> VÍZSZOLGÁLTATÁSI-, A SZENNYVÍZ SZOLGÁLTATÁSI TEVÉKENYSÉG ÉS A MÁSODLAGOS ÉS EGYÉB TEVÉKENYSÉGEK SZÉTVÁLASZTOTT MÉRLEGE: ESZKÖZÖK (AKTÍVÁK)</t>
  </si>
  <si>
    <t>2013. DECEMBER 31.</t>
  </si>
  <si>
    <t>Sor-szám</t>
  </si>
  <si>
    <t>A tétel megnevezése</t>
  </si>
  <si>
    <t>Viztermelés, -kezelés,-elosztás</t>
  </si>
  <si>
    <t>Szennyvíz-elvezetés</t>
  </si>
  <si>
    <t>Engedélyköteles tevékenység összesen</t>
  </si>
  <si>
    <t>Másodlagos és egyéb tevékenység</t>
  </si>
  <si>
    <t>Társaság összesen</t>
  </si>
  <si>
    <t>A.</t>
  </si>
  <si>
    <r>
      <t>Befektetett eszközök</t>
    </r>
    <r>
      <rPr>
        <sz val="9"/>
        <rFont val="Times New Roman CE"/>
        <family val="1"/>
      </rPr>
      <t xml:space="preserve"> (02.+04.+06. sor)</t>
    </r>
  </si>
  <si>
    <t>I.</t>
  </si>
  <si>
    <t xml:space="preserve">IMMATERIÁLIS JAVAK </t>
  </si>
  <si>
    <t>02. sorból: Immateriális javak értékhelyesbítése</t>
  </si>
  <si>
    <t>II.</t>
  </si>
  <si>
    <t>TÁRGYI ESZKÖZÖK</t>
  </si>
  <si>
    <t>04. sorból: Tárgyi eszközök értékhelyesbítése</t>
  </si>
  <si>
    <t>III.</t>
  </si>
  <si>
    <t>BEFEKTETETT PÉNZÜGYI ESZKÖZÖK</t>
  </si>
  <si>
    <t>07.</t>
  </si>
  <si>
    <t>06. sorból: Befektetett pénzügyi eszközök értékhelyesbítése</t>
  </si>
  <si>
    <t>08.</t>
  </si>
  <si>
    <t>B.</t>
  </si>
  <si>
    <r>
      <t xml:space="preserve">Forgóeszközök </t>
    </r>
    <r>
      <rPr>
        <sz val="9"/>
        <rFont val="Times New Roman CE"/>
        <family val="1"/>
      </rPr>
      <t>(09.+10.+11.+12. sor)</t>
    </r>
  </si>
  <si>
    <t>09.</t>
  </si>
  <si>
    <t xml:space="preserve">I. </t>
  </si>
  <si>
    <t>KÉSZLETEK</t>
  </si>
  <si>
    <t>10.</t>
  </si>
  <si>
    <t>KÖVETELÉSEK</t>
  </si>
  <si>
    <t>11.</t>
  </si>
  <si>
    <t>ÉRTÉKPAPÍROK</t>
  </si>
  <si>
    <t>12.</t>
  </si>
  <si>
    <t>IV.</t>
  </si>
  <si>
    <t>PÉNZESZKÖZÖK</t>
  </si>
  <si>
    <t>13.</t>
  </si>
  <si>
    <t>C.</t>
  </si>
  <si>
    <t>Aktív időbeli elhatárolások</t>
  </si>
  <si>
    <t>14.</t>
  </si>
  <si>
    <r>
      <t xml:space="preserve"> ESZKÖZÖK ÖSSZESEN </t>
    </r>
    <r>
      <rPr>
        <sz val="9"/>
        <rFont val="Times New Roman CE"/>
        <family val="1"/>
      </rPr>
      <t>(01.+08.+13. sor)</t>
    </r>
  </si>
  <si>
    <t xml:space="preserve"> VÍZSZOLGÁLTATÁSI-, A SZENNYVÍZ SZOLGÁLTATÁSI TEVÉKENYSÉG ÉS A MÁSODLAGOS ÉS EGYÉB TEVÉKENYSÉGEK SZÉTVÁLASZTOTT MÉRLEGE: FORRÁSOK (PASSZÍVÁK)</t>
  </si>
  <si>
    <t>15.</t>
  </si>
  <si>
    <t>D.</t>
  </si>
  <si>
    <r>
      <t>Saját tőke</t>
    </r>
    <r>
      <rPr>
        <sz val="9"/>
        <rFont val="Times New Roman CE"/>
        <family val="1"/>
      </rPr>
      <t xml:space="preserve"> (16.+18.+19.+20.+21.+22.+23. sor)</t>
    </r>
  </si>
  <si>
    <t>16.</t>
  </si>
  <si>
    <t>JEGYZETT TŐKE</t>
  </si>
  <si>
    <t>17.</t>
  </si>
  <si>
    <t>16. sorból: visszavásárolt tulajdoni részesedés névértéken</t>
  </si>
  <si>
    <t>18.</t>
  </si>
  <si>
    <t>JEGYZETT, DE MÉG BE NEM FIZETETT TŐKE  (-)</t>
  </si>
  <si>
    <t>19.</t>
  </si>
  <si>
    <t>TŐKETARTALÉK</t>
  </si>
  <si>
    <t>20.</t>
  </si>
  <si>
    <t>EREDMÉNYTARTALÉK</t>
  </si>
  <si>
    <t>20.sorból számviteli szétválasztásból adódó különbözet</t>
  </si>
  <si>
    <t>21.</t>
  </si>
  <si>
    <t xml:space="preserve">V. </t>
  </si>
  <si>
    <t>LEKÖTÖTT TARTALÉK</t>
  </si>
  <si>
    <t>22.</t>
  </si>
  <si>
    <t>VI.</t>
  </si>
  <si>
    <t>ÉRTÉKELÉSI TARTALÉK</t>
  </si>
  <si>
    <t>23.</t>
  </si>
  <si>
    <t>VII.</t>
  </si>
  <si>
    <t>MÉRLEG SZERINTI EREDMÉNY</t>
  </si>
  <si>
    <t>24.</t>
  </si>
  <si>
    <t>E.</t>
  </si>
  <si>
    <t>Céltartalékok</t>
  </si>
  <si>
    <t>25.</t>
  </si>
  <si>
    <t>F.</t>
  </si>
  <si>
    <r>
      <t>Kötelezettségek</t>
    </r>
    <r>
      <rPr>
        <sz val="9"/>
        <rFont val="Times New Roman CE"/>
        <family val="1"/>
      </rPr>
      <t xml:space="preserve"> (26.+27.+28. sor)</t>
    </r>
  </si>
  <si>
    <t>26.</t>
  </si>
  <si>
    <t>HÁTRASOROLT KÖTELEZETTSÉGEK</t>
  </si>
  <si>
    <t>27.</t>
  </si>
  <si>
    <t>HOSSZÚ LEJÁRATÚ KÖTELEZETTSÉGEK</t>
  </si>
  <si>
    <t>28.</t>
  </si>
  <si>
    <t>RÖVID LEJÁRATÚ KÖTELEZETTSÉGEK</t>
  </si>
  <si>
    <t>29.</t>
  </si>
  <si>
    <t>Passzív időbeli elhatárolások</t>
  </si>
  <si>
    <t>30.</t>
  </si>
  <si>
    <r>
      <t xml:space="preserve"> FORRÁSOK ÖSSZESEN </t>
    </r>
    <r>
      <rPr>
        <sz val="9"/>
        <rFont val="Times New Roman CE"/>
        <family val="1"/>
      </rPr>
      <t>(15.+24.+25.+29. sor)</t>
    </r>
  </si>
  <si>
    <t xml:space="preserve"> VÍZSZOLGÁLTATÁSI-, A SZENNYVÍZ SZOLGÁLTATÁSI TEVÉKENYSÉG ÉS A MÁSODLAGOS ÉS EGYÉB TEVÉKENYSÉGEK SZÉTVÁLASZTOTT (FORGALMI KÖLTSÉG ELJÁRÁSSAL KÉSZÍTETT)  EREDMÉNYKIMUTATÁSA</t>
  </si>
  <si>
    <r>
      <t xml:space="preserve"> </t>
    </r>
    <r>
      <rPr>
        <b/>
        <sz val="9"/>
        <rFont val="Times New Roman CE"/>
        <family val="1"/>
      </rPr>
      <t>Értékesítés nettó árbevétele</t>
    </r>
  </si>
  <si>
    <t xml:space="preserve"> Értékesítés közvetlen költségei</t>
  </si>
  <si>
    <r>
      <t xml:space="preserve"> Értékesítés bruttó eredménye </t>
    </r>
    <r>
      <rPr>
        <sz val="9"/>
        <rFont val="Times New Roman CE"/>
        <family val="1"/>
      </rPr>
      <t>(I.-II.)</t>
    </r>
  </si>
  <si>
    <t xml:space="preserve"> Értékesítés közvetett költségei</t>
  </si>
  <si>
    <t>V.</t>
  </si>
  <si>
    <t xml:space="preserve"> Egyéb bevételek</t>
  </si>
  <si>
    <t>V. sorból: visszaírt értékvesztés</t>
  </si>
  <si>
    <t xml:space="preserve"> Egyéb ráfordítások</t>
  </si>
  <si>
    <t>VI. sorból: értékvesztés</t>
  </si>
  <si>
    <r>
      <t xml:space="preserve"> ÜZEMI (ÜZLETI) TEVÉKENYSÉG EREDMÉNYE</t>
    </r>
    <r>
      <rPr>
        <sz val="8"/>
        <rFont val="Times New Roman CE"/>
        <family val="1"/>
      </rPr>
      <t xml:space="preserve">                 (±III.-IV.+V.-VI.)</t>
    </r>
  </si>
  <si>
    <t xml:space="preserve"> Pénzügyi műveletek bevételei</t>
  </si>
  <si>
    <t>VIII.</t>
  </si>
  <si>
    <r>
      <t xml:space="preserve"> Pénzügyi műveletek ráfordításai</t>
    </r>
    <r>
      <rPr>
        <sz val="9"/>
        <rFont val="Times New Roman CE"/>
        <family val="1"/>
      </rPr>
      <t xml:space="preserve"> </t>
    </r>
  </si>
  <si>
    <r>
      <t xml:space="preserve"> </t>
    </r>
    <r>
      <rPr>
        <b/>
        <sz val="9"/>
        <rFont val="Times New Roman CE"/>
        <family val="1"/>
      </rPr>
      <t>PÉNZÜGYI MŰVELETEK EREDMÉNYE</t>
    </r>
    <r>
      <rPr>
        <sz val="9"/>
        <rFont val="Times New Roman CE"/>
        <family val="1"/>
      </rPr>
      <t xml:space="preserve"> (VII.-VIII.)</t>
    </r>
  </si>
  <si>
    <r>
      <t xml:space="preserve"> SZOKÁSOS VÁLLALKOZÁSI EREDMÉNY </t>
    </r>
    <r>
      <rPr>
        <sz val="9"/>
        <rFont val="Times New Roman CE"/>
        <family val="1"/>
      </rPr>
      <t>(±A.±B.)</t>
    </r>
  </si>
  <si>
    <t>IX.</t>
  </si>
  <si>
    <t xml:space="preserve"> Rendkívüli bevételek</t>
  </si>
  <si>
    <t>X.</t>
  </si>
  <si>
    <t xml:space="preserve"> Rendkívüli ráfordítások</t>
  </si>
  <si>
    <r>
      <t xml:space="preserve"> RENDKÍVÜLI EREDMÉNY</t>
    </r>
    <r>
      <rPr>
        <sz val="9"/>
        <rFont val="Times New Roman CE"/>
        <family val="1"/>
      </rPr>
      <t xml:space="preserve"> (IX.-X.)</t>
    </r>
  </si>
  <si>
    <r>
      <t xml:space="preserve"> ADÓZÁS ELŐTTI EREDMÉNY </t>
    </r>
    <r>
      <rPr>
        <sz val="9"/>
        <rFont val="Times New Roman CE"/>
        <family val="1"/>
      </rPr>
      <t>(±C.±D.)</t>
    </r>
  </si>
  <si>
    <t>XI.</t>
  </si>
  <si>
    <t xml:space="preserve"> Adófizetési kötelezettség</t>
  </si>
  <si>
    <r>
      <t xml:space="preserve"> ADÓZOTT EREDMÉNY</t>
    </r>
    <r>
      <rPr>
        <sz val="9"/>
        <rFont val="Times New Roman CE"/>
        <family val="1"/>
      </rPr>
      <t xml:space="preserve"> (±E-XI.)</t>
    </r>
  </si>
  <si>
    <t>G.</t>
  </si>
  <si>
    <t xml:space="preserve"> MÉRLEG SZERINTI EREDMÉNY</t>
  </si>
  <si>
    <t xml:space="preserve"> VÍZSZOLGÁLTATÁSI-, A SZENNYVÍZ SZOLGÁLTATÁSI TEVÉKENYSÉG ÉS A MÁSODLAGOS ÉS EGYÉB TEVÉKENYSÉGEK SZÉTVÁLASZTOTT (ÖSSZKÖLTSÉG ELJÁRÁSSAL KÉSZÍTETT)  EREDMÉNYKIMUTATÁSA</t>
  </si>
  <si>
    <t xml:space="preserve"> Aktivált saját teljesítmények értéke</t>
  </si>
  <si>
    <t xml:space="preserve">   </t>
  </si>
  <si>
    <t>III. sorból: visszaírt értékvesztés</t>
  </si>
  <si>
    <t xml:space="preserve"> Anyagjellegű ráfordítások</t>
  </si>
  <si>
    <t xml:space="preserve"> Személyi jellegű ráfordítások</t>
  </si>
  <si>
    <t xml:space="preserve"> Értékcsökkenési leírás</t>
  </si>
  <si>
    <t>VII. sorból: értékvesztés</t>
  </si>
  <si>
    <r>
      <t xml:space="preserve"> ÜZEMI (ÜZLETI) TEVÉKENYSÉG EREDMÉNYE</t>
    </r>
    <r>
      <rPr>
        <sz val="8"/>
        <rFont val="Times New Roman CE"/>
        <family val="1"/>
      </rPr>
      <t xml:space="preserve"> (I±II.+III.-IV.-V.-VI.-VII.)</t>
    </r>
  </si>
  <si>
    <r>
      <t xml:space="preserve"> </t>
    </r>
    <r>
      <rPr>
        <b/>
        <sz val="9"/>
        <rFont val="Times New Roman CE"/>
        <family val="1"/>
      </rPr>
      <t>PÉNZÜGYI MŰVELETEK EREDMÉNYE</t>
    </r>
    <r>
      <rPr>
        <sz val="9"/>
        <rFont val="Times New Roman CE"/>
        <family val="1"/>
      </rPr>
      <t xml:space="preserve"> (VIII.-IX.)</t>
    </r>
  </si>
  <si>
    <r>
      <t xml:space="preserve"> RENDKÍVÜLI EREDMÉNY</t>
    </r>
    <r>
      <rPr>
        <sz val="9"/>
        <rFont val="Times New Roman CE"/>
        <family val="1"/>
      </rPr>
      <t xml:space="preserve"> (X.-XI.)</t>
    </r>
  </si>
  <si>
    <t>XII.</t>
  </si>
  <si>
    <r>
      <t xml:space="preserve"> ADÓZOTT EREDMÉNY</t>
    </r>
    <r>
      <rPr>
        <sz val="9"/>
        <rFont val="Times New Roman CE"/>
        <family val="1"/>
      </rPr>
      <t xml:space="preserve"> (±E-XII.)</t>
    </r>
  </si>
  <si>
    <t>10.sz. melléklet</t>
  </si>
  <si>
    <t>11.sz. melléklet</t>
  </si>
  <si>
    <t>12.sz. melléklet</t>
  </si>
  <si>
    <t>13.sz. melléklet</t>
  </si>
  <si>
    <t>Mivel a társasági adó számított adóalapjának összege kisebb  a számított jövedelem minimumnál,</t>
  </si>
  <si>
    <t>az előző évek gyakorlatának megfelelően adó megállapításánál az elvárt adót kell megfizetni.</t>
  </si>
  <si>
    <t xml:space="preserve">Adózás előtti eredmény </t>
  </si>
  <si>
    <t xml:space="preserve">Növelő tételek </t>
  </si>
  <si>
    <t>a jövedelemre tekintettel külföldön megfizetett (fizetendő), ráfordításként elszámolt adó [Távhő. tv. 6. § (2) bekezdés a)]</t>
  </si>
  <si>
    <t>a visszafizetési kötelezettség nélkül adott támogatás, juttatás, véglegesen átadott pénzeszköz, az ellenérték nélkül átvállalt kötelezettség egyéb vagy rendkívüli ráfordításként az adóévi adózás előtti eredmény terhére elszámolt összege [Távhő. tv. 6. § (</t>
  </si>
  <si>
    <t>csökkentő tételként figyelembe vett összegből a kedvezményezett részesedéscsere alapján megszerzett részesedés bekerülési értéke csökkentéseként, könyv szerinti értéke kivezetéseként az adóévben bármely jogcímen elszámolt (de összesen legfeljebb a részese</t>
  </si>
  <si>
    <t>csökkentő tételként figyelembe vett összegből a kedvezményezett átalakulás alapján megszerzett részesedés bekerülési értéke csökkentéseként, könyv szerinti értéke kivezetéseként az adóévben bármely jogcímen elszámolt (de összesen legfeljebb a részesedésre</t>
  </si>
  <si>
    <t>a forintról devizára, devizáról forintra vagy devizáról más devizára való áttérés során a tőketartalék növeléseként elszámolt átszámítási különbözetek összege az áttérést követő adóévben [Távhő. tv. 6. § (2) bekezdés f)]</t>
  </si>
  <si>
    <t>az adóellenőrzés, önellenőrzés során megállapított, adóévi költségként, ráfordításként vagy adóévi nettó árbevétel, bevétel, aktivált saját teljesítmény csökkentéseként elszámolt összeg [Távhő. tv. 6. § (2) bekezdés g)]</t>
  </si>
  <si>
    <t>az adózás előtti eredmény javára elszámolt kapott (járó) osztalék, az ellenőrzött külföldi társaságtól kapott osztalék kivételével [Távhő. tv. 6. § (3) bekezdés a)]</t>
  </si>
  <si>
    <t xml:space="preserve">az adózás előtti eredmény javára elszámolt visszafizetési kötelezettség nélkül kapott támogatás, juttatás, véglegesen átvett pénzeszköz, az ellenérték nélkül átvállalt tartozásnak az adóévi adózás előtti eredmény javára elszámolt összege [Távhő. tv. 6. § </t>
  </si>
  <si>
    <t xml:space="preserve">a kedvezményezett részesedéscsere alapján kivezetett részesedésre az adóévben elszámolt árfolyamnyereség a megszerzett társaság tagjánál (részvényesénél), ha a tag (a részvényes) alkalmazni kívánja e csökkentő tételt, feltéve, hogy a tag (a részvényes) a </t>
  </si>
  <si>
    <t>a kedvezményezett átalakulásban részt vevő társaság tagjánál (részvényesénél) az átalakulás következtében kivezetett részesedés könyv szerinti értékét meghaladóan a társaság jogutódjában szerzett részesedés bekerülési értékeként az adóévben elszámolt bevé</t>
  </si>
  <si>
    <t>kedvezményezett eszközátruházás esetén az átruházó társaságnál - választása szerint, az átvevő társasággal írásban kötött szerződés alapján, az önálló szervezeti egység átruházása alapján elszámolt bevételnek az átadott eszközök könyv szerinti értékét meg</t>
  </si>
  <si>
    <t>a forintról devizára, devizáról forintra vagy devizáról más devizára való áttérés következtében az eredménytartalék csökkentéseként elszámolt átszámítási különbözetek összege az áttérést követő adóévben [Távhő. tv. 6. § (3) bekezdés f)]</t>
  </si>
  <si>
    <t>az adóellenőrzés, önellenőrzés során megállapított, adóévi bevételként, vagy aktivált saját teljesítmény növeléseként vagy adóévi költség, ráfordítás csökkenéseként elszámolt összeg [Távhő. tv. 6. § (3) bekezdés g)]</t>
  </si>
  <si>
    <t>Adózás előtti eredmény+növelő-csökkentő</t>
  </si>
  <si>
    <t>Energiaellátók jövedelemadó alapja (B20xB28/100)</t>
  </si>
  <si>
    <t>Energiaellátók jövedelemadó mértéke</t>
  </si>
  <si>
    <t>31%</t>
  </si>
  <si>
    <t>Elsődleges tevékenység árbevétele</t>
  </si>
  <si>
    <t>Ft</t>
  </si>
  <si>
    <t>Összes árbevétel:</t>
  </si>
  <si>
    <t>Fizetendő adó</t>
  </si>
  <si>
    <t>ENERGIAELLÁTÓK JÖVEDELEMADÓJA</t>
  </si>
  <si>
    <t xml:space="preserve">Csökkentő tételek </t>
  </si>
  <si>
    <t>az adóalany jogutódlással (átalakulással) történő megszűnése esetén a jogelődnél utolsó adóévében, az adóalanyból történő kiválás esetén a jogutódnál első adóévében, a végleges vagyonmérlegében kimutatott pozitív összevont átértékelési különbözet [Távhő. TV. 6.§</t>
  </si>
  <si>
    <t>14.sz. melléklet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</si>
</sst>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,    &quot;;\-#,##0.00&quot;,    &quot;;&quot; -&quot;#&quot;     &quot;;@\ "/>
    <numFmt numFmtId="165" formatCode="yyyy\-mm\-dd"/>
    <numFmt numFmtId="166" formatCode="#,##0;\-#,##0"/>
    <numFmt numFmtId="167" formatCode="0.000%"/>
    <numFmt numFmtId="168" formatCode="yyyy&quot;. &quot;m&quot;. &quot;d/"/>
    <numFmt numFmtId="169" formatCode="_-* #,##0.00,_F_t_-;\-* #,##0.00,_F_t_-;_-* \-??\ _F_t_-;_-@_-"/>
  </numFmts>
  <fonts count="51">
    <font>
      <sz val="11"/>
      <name val="Times New Roman CE"/>
      <family val="1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name val="MS Sans Serif"/>
      <family val="2"/>
    </font>
    <font>
      <sz val="8"/>
      <name val="Times New Roman CE"/>
      <family val="1"/>
    </font>
    <font>
      <b/>
      <sz val="10"/>
      <name val="MS Sans Serif"/>
      <family val="2"/>
    </font>
    <font>
      <i/>
      <sz val="10"/>
      <name val="Times New Roman CE"/>
      <family val="1"/>
    </font>
    <font>
      <i/>
      <sz val="11"/>
      <name val="Times New Roman CE"/>
      <family val="1"/>
    </font>
    <font>
      <sz val="11"/>
      <color indexed="8"/>
      <name val="Times New Roman CE"/>
      <family val="1"/>
    </font>
    <font>
      <sz val="10"/>
      <color indexed="8"/>
      <name val="MS Sans Serif"/>
      <family val="2"/>
    </font>
    <font>
      <b/>
      <u val="single"/>
      <sz val="11"/>
      <name val="Times New Roman CE"/>
      <family val="1"/>
    </font>
    <font>
      <sz val="10"/>
      <name val="Times New Roman"/>
      <family val="1"/>
    </font>
    <font>
      <b/>
      <i/>
      <sz val="11"/>
      <name val="Times New Roman CE"/>
      <family val="0"/>
    </font>
    <font>
      <sz val="9"/>
      <name val="Arial"/>
      <family val="2"/>
    </font>
    <font>
      <sz val="11"/>
      <name val="Times New Roman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Times New Roman CE"/>
      <family val="1"/>
    </font>
    <font>
      <u val="single"/>
      <sz val="11"/>
      <color indexed="20"/>
      <name val="Times New Roman CE"/>
      <family val="1"/>
    </font>
    <font>
      <u val="single"/>
      <sz val="11"/>
      <color theme="10"/>
      <name val="Times New Roman CE"/>
      <family val="1"/>
    </font>
    <font>
      <u val="single"/>
      <sz val="11"/>
      <color theme="11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0" fillId="0" borderId="0" applyFill="0" applyBorder="0" applyAlignment="0" applyProtection="0"/>
    <xf numFmtId="164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21" borderId="7" applyNumberForma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6" fillId="0" borderId="0" applyBorder="0" applyAlignment="0"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Border="0" applyAlignment="0">
      <protection/>
    </xf>
    <xf numFmtId="0" fontId="16" fillId="0" borderId="0" applyBorder="0" applyAlignment="0"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1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</cellStyleXfs>
  <cellXfs count="468">
    <xf numFmtId="0" fontId="0" fillId="0" borderId="0" xfId="0" applyAlignment="1">
      <alignment/>
    </xf>
    <xf numFmtId="0" fontId="17" fillId="0" borderId="0" xfId="60" applyFont="1">
      <alignment/>
      <protection/>
    </xf>
    <xf numFmtId="3" fontId="17" fillId="0" borderId="0" xfId="60" applyNumberFormat="1" applyFont="1" applyAlignment="1">
      <alignment/>
      <protection/>
    </xf>
    <xf numFmtId="3" fontId="17" fillId="0" borderId="0" xfId="60" applyNumberFormat="1" applyFont="1">
      <alignment/>
      <protection/>
    </xf>
    <xf numFmtId="0" fontId="16" fillId="0" borderId="0" xfId="60" applyFont="1">
      <alignment/>
      <protection/>
    </xf>
    <xf numFmtId="0" fontId="22" fillId="0" borderId="0" xfId="60" applyFont="1" applyAlignment="1">
      <alignment horizontal="left"/>
      <protection/>
    </xf>
    <xf numFmtId="0" fontId="22" fillId="0" borderId="0" xfId="60" applyFont="1">
      <alignment/>
      <protection/>
    </xf>
    <xf numFmtId="3" fontId="22" fillId="0" borderId="0" xfId="60" applyNumberFormat="1" applyFont="1" applyAlignment="1">
      <alignment horizontal="right"/>
      <protection/>
    </xf>
    <xf numFmtId="3" fontId="22" fillId="0" borderId="0" xfId="60" applyNumberFormat="1" applyFont="1">
      <alignment/>
      <protection/>
    </xf>
    <xf numFmtId="0" fontId="24" fillId="0" borderId="0" xfId="60" applyFont="1">
      <alignment/>
      <protection/>
    </xf>
    <xf numFmtId="0" fontId="22" fillId="0" borderId="0" xfId="62" applyFont="1" applyAlignment="1">
      <alignment horizontal="right"/>
      <protection/>
    </xf>
    <xf numFmtId="3" fontId="25" fillId="0" borderId="0" xfId="64" applyNumberFormat="1" applyFont="1" applyAlignment="1">
      <alignment horizontal="right"/>
      <protection/>
    </xf>
    <xf numFmtId="0" fontId="17" fillId="0" borderId="10" xfId="60" applyFont="1" applyBorder="1">
      <alignment/>
      <protection/>
    </xf>
    <xf numFmtId="0" fontId="22" fillId="0" borderId="10" xfId="60" applyFont="1" applyBorder="1" applyAlignment="1">
      <alignment horizontal="center"/>
      <protection/>
    </xf>
    <xf numFmtId="3" fontId="22" fillId="0" borderId="11" xfId="60" applyNumberFormat="1" applyFont="1" applyBorder="1" applyAlignment="1">
      <alignment horizontal="center"/>
      <protection/>
    </xf>
    <xf numFmtId="3" fontId="22" fillId="0" borderId="12" xfId="60" applyNumberFormat="1" applyFont="1" applyBorder="1" applyAlignment="1">
      <alignment horizontal="center"/>
      <protection/>
    </xf>
    <xf numFmtId="9" fontId="22" fillId="0" borderId="11" xfId="81" applyNumberFormat="1" applyFont="1" applyFill="1" applyBorder="1" applyAlignment="1" applyProtection="1">
      <alignment horizontal="center"/>
      <protection/>
    </xf>
    <xf numFmtId="9" fontId="22" fillId="0" borderId="11" xfId="81" applyFont="1" applyFill="1" applyBorder="1" applyAlignment="1" applyProtection="1">
      <alignment horizontal="center"/>
      <protection/>
    </xf>
    <xf numFmtId="3" fontId="22" fillId="0" borderId="11" xfId="60" applyNumberFormat="1" applyFont="1" applyBorder="1" applyAlignment="1">
      <alignment horizontal="left"/>
      <protection/>
    </xf>
    <xf numFmtId="3" fontId="17" fillId="0" borderId="13" xfId="60" applyNumberFormat="1" applyFont="1" applyBorder="1">
      <alignment/>
      <protection/>
    </xf>
    <xf numFmtId="0" fontId="22" fillId="0" borderId="14" xfId="60" applyFont="1" applyBorder="1">
      <alignment/>
      <protection/>
    </xf>
    <xf numFmtId="3" fontId="22" fillId="0" borderId="15" xfId="60" applyNumberFormat="1" applyFont="1" applyBorder="1" applyAlignment="1">
      <alignment horizontal="center"/>
      <protection/>
    </xf>
    <xf numFmtId="3" fontId="22" fillId="0" borderId="16" xfId="69" applyNumberFormat="1" applyFont="1" applyBorder="1" applyAlignment="1">
      <alignment horizontal="center"/>
      <protection/>
    </xf>
    <xf numFmtId="3" fontId="22" fillId="0" borderId="17" xfId="60" applyNumberFormat="1" applyFont="1" applyBorder="1" applyAlignment="1">
      <alignment horizontal="center"/>
      <protection/>
    </xf>
    <xf numFmtId="0" fontId="22" fillId="0" borderId="18" xfId="60" applyFont="1" applyBorder="1" applyAlignment="1">
      <alignment horizontal="left"/>
      <protection/>
    </xf>
    <xf numFmtId="3" fontId="17" fillId="0" borderId="18" xfId="60" applyNumberFormat="1" applyFont="1" applyBorder="1" applyAlignment="1">
      <alignment/>
      <protection/>
    </xf>
    <xf numFmtId="3" fontId="17" fillId="24" borderId="19" xfId="49" applyNumberFormat="1" applyFont="1" applyFill="1" applyBorder="1" applyAlignment="1" applyProtection="1">
      <alignment/>
      <protection/>
    </xf>
    <xf numFmtId="3" fontId="17" fillId="0" borderId="20" xfId="49" applyNumberFormat="1" applyFont="1" applyFill="1" applyBorder="1" applyAlignment="1" applyProtection="1">
      <alignment/>
      <protection/>
    </xf>
    <xf numFmtId="3" fontId="17" fillId="0" borderId="19" xfId="49" applyNumberFormat="1" applyFont="1" applyFill="1" applyBorder="1" applyAlignment="1" applyProtection="1">
      <alignment/>
      <protection/>
    </xf>
    <xf numFmtId="3" fontId="17" fillId="0" borderId="11" xfId="49" applyNumberFormat="1" applyFont="1" applyFill="1" applyBorder="1" applyAlignment="1" applyProtection="1">
      <alignment/>
      <protection/>
    </xf>
    <xf numFmtId="3" fontId="16" fillId="0" borderId="0" xfId="60" applyNumberFormat="1" applyFont="1">
      <alignment/>
      <protection/>
    </xf>
    <xf numFmtId="0" fontId="22" fillId="0" borderId="21" xfId="60" applyFont="1" applyBorder="1" applyAlignment="1">
      <alignment horizontal="left"/>
      <protection/>
    </xf>
    <xf numFmtId="3" fontId="17" fillId="24" borderId="22" xfId="49" applyNumberFormat="1" applyFont="1" applyFill="1" applyBorder="1" applyAlignment="1" applyProtection="1">
      <alignment/>
      <protection/>
    </xf>
    <xf numFmtId="3" fontId="17" fillId="0" borderId="22" xfId="49" applyNumberFormat="1" applyFont="1" applyFill="1" applyBorder="1" applyAlignment="1" applyProtection="1">
      <alignment/>
      <protection/>
    </xf>
    <xf numFmtId="0" fontId="22" fillId="0" borderId="23" xfId="60" applyFont="1" applyBorder="1">
      <alignment/>
      <protection/>
    </xf>
    <xf numFmtId="3" fontId="22" fillId="0" borderId="24" xfId="49" applyNumberFormat="1" applyFont="1" applyFill="1" applyBorder="1" applyAlignment="1" applyProtection="1">
      <alignment/>
      <protection/>
    </xf>
    <xf numFmtId="3" fontId="22" fillId="0" borderId="25" xfId="49" applyNumberFormat="1" applyFont="1" applyFill="1" applyBorder="1" applyAlignment="1" applyProtection="1">
      <alignment/>
      <protection/>
    </xf>
    <xf numFmtId="3" fontId="22" fillId="0" borderId="24" xfId="60" applyNumberFormat="1" applyFont="1" applyBorder="1" applyAlignment="1">
      <alignment/>
      <protection/>
    </xf>
    <xf numFmtId="3" fontId="26" fillId="0" borderId="0" xfId="60" applyNumberFormat="1" applyFont="1">
      <alignment/>
      <protection/>
    </xf>
    <xf numFmtId="0" fontId="26" fillId="0" borderId="0" xfId="60" applyFont="1">
      <alignment/>
      <protection/>
    </xf>
    <xf numFmtId="3" fontId="17" fillId="0" borderId="19" xfId="60" applyNumberFormat="1" applyFont="1" applyBorder="1" applyAlignment="1">
      <alignment/>
      <protection/>
    </xf>
    <xf numFmtId="3" fontId="17" fillId="24" borderId="26" xfId="60" applyNumberFormat="1" applyFont="1" applyFill="1" applyBorder="1" applyAlignment="1">
      <alignment/>
      <protection/>
    </xf>
    <xf numFmtId="3" fontId="17" fillId="0" borderId="27" xfId="60" applyNumberFormat="1" applyFont="1" applyBorder="1" applyAlignment="1">
      <alignment/>
      <protection/>
    </xf>
    <xf numFmtId="3" fontId="17" fillId="24" borderId="19" xfId="60" applyNumberFormat="1" applyFont="1" applyFill="1" applyBorder="1" applyAlignment="1">
      <alignment/>
      <protection/>
    </xf>
    <xf numFmtId="0" fontId="22" fillId="0" borderId="28" xfId="60" applyFont="1" applyBorder="1" applyAlignment="1">
      <alignment horizontal="left"/>
      <protection/>
    </xf>
    <xf numFmtId="3" fontId="17" fillId="0" borderId="28" xfId="60" applyNumberFormat="1" applyFont="1" applyBorder="1" applyAlignment="1">
      <alignment/>
      <protection/>
    </xf>
    <xf numFmtId="3" fontId="17" fillId="0" borderId="26" xfId="49" applyNumberFormat="1" applyFont="1" applyFill="1" applyBorder="1" applyAlignment="1" applyProtection="1">
      <alignment/>
      <protection/>
    </xf>
    <xf numFmtId="3" fontId="17" fillId="0" borderId="26" xfId="60" applyNumberFormat="1" applyFont="1" applyBorder="1" applyAlignment="1">
      <alignment/>
      <protection/>
    </xf>
    <xf numFmtId="3" fontId="17" fillId="0" borderId="29" xfId="60" applyNumberFormat="1" applyFont="1" applyBorder="1" applyAlignment="1">
      <alignment/>
      <protection/>
    </xf>
    <xf numFmtId="0" fontId="22" fillId="0" borderId="30" xfId="60" applyFont="1" applyBorder="1">
      <alignment/>
      <protection/>
    </xf>
    <xf numFmtId="3" fontId="22" fillId="0" borderId="30" xfId="60" applyNumberFormat="1" applyFont="1" applyBorder="1" applyAlignment="1">
      <alignment/>
      <protection/>
    </xf>
    <xf numFmtId="3" fontId="22" fillId="0" borderId="31" xfId="60" applyNumberFormat="1" applyFont="1" applyBorder="1" applyAlignment="1">
      <alignment/>
      <protection/>
    </xf>
    <xf numFmtId="3" fontId="22" fillId="0" borderId="20" xfId="60" applyNumberFormat="1" applyFont="1" applyBorder="1" applyAlignment="1">
      <alignment/>
      <protection/>
    </xf>
    <xf numFmtId="0" fontId="22" fillId="0" borderId="12" xfId="60" applyFont="1" applyFill="1" applyBorder="1">
      <alignment/>
      <protection/>
    </xf>
    <xf numFmtId="3" fontId="22" fillId="0" borderId="12" xfId="60" applyNumberFormat="1" applyFont="1" applyFill="1" applyBorder="1" applyAlignment="1">
      <alignment/>
      <protection/>
    </xf>
    <xf numFmtId="3" fontId="22" fillId="0" borderId="32" xfId="60" applyNumberFormat="1" applyFont="1" applyFill="1" applyBorder="1" applyAlignment="1">
      <alignment/>
      <protection/>
    </xf>
    <xf numFmtId="3" fontId="16" fillId="0" borderId="0" xfId="60" applyNumberFormat="1" applyFont="1" applyFill="1">
      <alignment/>
      <protection/>
    </xf>
    <xf numFmtId="0" fontId="16" fillId="0" borderId="0" xfId="60" applyFont="1" applyFill="1">
      <alignment/>
      <protection/>
    </xf>
    <xf numFmtId="0" fontId="17" fillId="0" borderId="14" xfId="60" applyFont="1" applyBorder="1" applyAlignment="1">
      <alignment horizontal="right"/>
      <protection/>
    </xf>
    <xf numFmtId="3" fontId="17" fillId="0" borderId="14" xfId="60" applyNumberFormat="1" applyFont="1" applyBorder="1" applyAlignment="1">
      <alignment/>
      <protection/>
    </xf>
    <xf numFmtId="3" fontId="17" fillId="0" borderId="14" xfId="60" applyNumberFormat="1" applyFont="1" applyBorder="1" applyAlignment="1">
      <alignment horizontal="right"/>
      <protection/>
    </xf>
    <xf numFmtId="49" fontId="17" fillId="0" borderId="14" xfId="60" applyNumberFormat="1" applyFont="1" applyBorder="1" applyAlignment="1">
      <alignment horizontal="right"/>
      <protection/>
    </xf>
    <xf numFmtId="49" fontId="17" fillId="0" borderId="22" xfId="60" applyNumberFormat="1" applyFont="1" applyBorder="1" applyAlignment="1">
      <alignment horizontal="right"/>
      <protection/>
    </xf>
    <xf numFmtId="3" fontId="17" fillId="0" borderId="15" xfId="60" applyNumberFormat="1" applyFont="1" applyBorder="1" applyAlignment="1">
      <alignment/>
      <protection/>
    </xf>
    <xf numFmtId="0" fontId="17" fillId="0" borderId="30" xfId="60" applyFont="1" applyBorder="1" applyAlignment="1">
      <alignment horizontal="right"/>
      <protection/>
    </xf>
    <xf numFmtId="3" fontId="17" fillId="0" borderId="30" xfId="60" applyNumberFormat="1" applyFont="1" applyBorder="1" applyAlignment="1">
      <alignment/>
      <protection/>
    </xf>
    <xf numFmtId="3" fontId="17" fillId="0" borderId="21" xfId="60" applyNumberFormat="1" applyFont="1" applyBorder="1" applyAlignment="1">
      <alignment horizontal="right"/>
      <protection/>
    </xf>
    <xf numFmtId="3" fontId="17" fillId="0" borderId="22" xfId="60" applyNumberFormat="1" applyFont="1" applyBorder="1" applyAlignment="1">
      <alignment/>
      <protection/>
    </xf>
    <xf numFmtId="3" fontId="17" fillId="0" borderId="21" xfId="60" applyNumberFormat="1" applyFont="1" applyBorder="1">
      <alignment/>
      <protection/>
    </xf>
    <xf numFmtId="3" fontId="17" fillId="0" borderId="22" xfId="60" applyNumberFormat="1" applyFont="1" applyBorder="1" applyAlignment="1">
      <alignment horizontal="right"/>
      <protection/>
    </xf>
    <xf numFmtId="3" fontId="17" fillId="0" borderId="24" xfId="60" applyNumberFormat="1" applyFont="1" applyBorder="1" applyAlignment="1">
      <alignment/>
      <protection/>
    </xf>
    <xf numFmtId="3" fontId="17" fillId="0" borderId="20" xfId="60" applyNumberFormat="1" applyFont="1" applyBorder="1" applyAlignment="1">
      <alignment/>
      <protection/>
    </xf>
    <xf numFmtId="3" fontId="17" fillId="0" borderId="31" xfId="60" applyNumberFormat="1" applyFont="1" applyBorder="1" applyAlignment="1">
      <alignment/>
      <protection/>
    </xf>
    <xf numFmtId="0" fontId="22" fillId="0" borderId="0" xfId="60" applyFont="1" applyBorder="1" applyAlignment="1">
      <alignment horizontal="center"/>
      <protection/>
    </xf>
    <xf numFmtId="3" fontId="22" fillId="0" borderId="0" xfId="60" applyNumberFormat="1" applyFont="1" applyBorder="1" applyAlignment="1">
      <alignment horizontal="center"/>
      <protection/>
    </xf>
    <xf numFmtId="0" fontId="23" fillId="0" borderId="0" xfId="61" applyFont="1" applyBorder="1" applyAlignment="1">
      <alignment/>
      <protection/>
    </xf>
    <xf numFmtId="165" fontId="23" fillId="0" borderId="0" xfId="60" applyNumberFormat="1" applyFont="1" applyAlignment="1">
      <alignment horizontal="right"/>
      <protection/>
    </xf>
    <xf numFmtId="3" fontId="23" fillId="0" borderId="0" xfId="61" applyNumberFormat="1" applyFont="1" applyBorder="1" applyAlignment="1">
      <alignment/>
      <protection/>
    </xf>
    <xf numFmtId="3" fontId="0" fillId="0" borderId="0" xfId="61" applyNumberFormat="1" applyFont="1" applyBorder="1" applyAlignment="1">
      <alignment/>
      <protection/>
    </xf>
    <xf numFmtId="3" fontId="23" fillId="0" borderId="0" xfId="49" applyNumberFormat="1" applyFont="1" applyFill="1" applyBorder="1" applyAlignment="1" applyProtection="1">
      <alignment/>
      <protection/>
    </xf>
    <xf numFmtId="0" fontId="24" fillId="0" borderId="0" xfId="61" applyFont="1" applyBorder="1" applyAlignment="1">
      <alignment/>
      <protection/>
    </xf>
    <xf numFmtId="0" fontId="22" fillId="0" borderId="0" xfId="61" applyFont="1" applyBorder="1" applyAlignment="1">
      <alignment/>
      <protection/>
    </xf>
    <xf numFmtId="3" fontId="22" fillId="0" borderId="0" xfId="61" applyNumberFormat="1" applyFont="1" applyBorder="1" applyAlignment="1">
      <alignment/>
      <protection/>
    </xf>
    <xf numFmtId="3" fontId="17" fillId="0" borderId="0" xfId="61" applyNumberFormat="1" applyFont="1" applyBorder="1" applyAlignment="1">
      <alignment/>
      <protection/>
    </xf>
    <xf numFmtId="3" fontId="22" fillId="0" borderId="0" xfId="49" applyNumberFormat="1" applyFont="1" applyFill="1" applyBorder="1" applyAlignment="1" applyProtection="1">
      <alignment/>
      <protection/>
    </xf>
    <xf numFmtId="0" fontId="16" fillId="0" borderId="0" xfId="61" applyFont="1" applyBorder="1" applyAlignment="1">
      <alignment/>
      <protection/>
    </xf>
    <xf numFmtId="0" fontId="17" fillId="0" borderId="10" xfId="61" applyFont="1" applyBorder="1" applyAlignment="1">
      <alignment/>
      <protection/>
    </xf>
    <xf numFmtId="9" fontId="22" fillId="0" borderId="11" xfId="61" applyNumberFormat="1" applyFont="1" applyBorder="1" applyAlignment="1">
      <alignment horizontal="center" vertical="center"/>
      <protection/>
    </xf>
    <xf numFmtId="9" fontId="22" fillId="0" borderId="10" xfId="61" applyNumberFormat="1" applyFont="1" applyBorder="1" applyAlignment="1">
      <alignment horizontal="center" vertical="center"/>
      <protection/>
    </xf>
    <xf numFmtId="0" fontId="22" fillId="0" borderId="11" xfId="61" applyFont="1" applyBorder="1" applyAlignment="1">
      <alignment/>
      <protection/>
    </xf>
    <xf numFmtId="0" fontId="22" fillId="0" borderId="33" xfId="61" applyFont="1" applyBorder="1" applyAlignment="1">
      <alignment/>
      <protection/>
    </xf>
    <xf numFmtId="0" fontId="22" fillId="0" borderId="12" xfId="60" applyFont="1" applyBorder="1" applyAlignment="1">
      <alignment horizontal="center"/>
      <protection/>
    </xf>
    <xf numFmtId="3" fontId="22" fillId="0" borderId="32" xfId="60" applyNumberFormat="1" applyFont="1" applyBorder="1" applyAlignment="1">
      <alignment horizontal="center"/>
      <protection/>
    </xf>
    <xf numFmtId="0" fontId="22" fillId="0" borderId="32" xfId="61" applyFont="1" applyBorder="1" applyAlignment="1">
      <alignment/>
      <protection/>
    </xf>
    <xf numFmtId="0" fontId="22" fillId="0" borderId="12" xfId="61" applyFont="1" applyBorder="1" applyAlignment="1">
      <alignment horizontal="center"/>
      <protection/>
    </xf>
    <xf numFmtId="0" fontId="22" fillId="0" borderId="16" xfId="61" applyFont="1" applyBorder="1" applyAlignment="1">
      <alignment/>
      <protection/>
    </xf>
    <xf numFmtId="166" fontId="17" fillId="0" borderId="26" xfId="61" applyNumberFormat="1" applyFont="1" applyBorder="1" applyAlignment="1">
      <alignment/>
      <protection/>
    </xf>
    <xf numFmtId="166" fontId="22" fillId="0" borderId="26" xfId="61" applyNumberFormat="1" applyFont="1" applyBorder="1" applyAlignment="1">
      <alignment/>
      <protection/>
    </xf>
    <xf numFmtId="0" fontId="22" fillId="0" borderId="30" xfId="60" applyFont="1" applyBorder="1" applyAlignment="1">
      <alignment horizontal="left"/>
      <protection/>
    </xf>
    <xf numFmtId="3" fontId="17" fillId="0" borderId="15" xfId="61" applyNumberFormat="1" applyFont="1" applyBorder="1" applyAlignment="1">
      <alignment/>
      <protection/>
    </xf>
    <xf numFmtId="3" fontId="22" fillId="0" borderId="26" xfId="61" applyNumberFormat="1" applyFont="1" applyBorder="1" applyAlignment="1">
      <alignment/>
      <protection/>
    </xf>
    <xf numFmtId="0" fontId="22" fillId="0" borderId="12" xfId="61" applyFont="1" applyBorder="1" applyAlignment="1">
      <alignment horizontal="left"/>
      <protection/>
    </xf>
    <xf numFmtId="166" fontId="22" fillId="0" borderId="32" xfId="61" applyNumberFormat="1" applyFont="1" applyBorder="1" applyAlignment="1">
      <alignment/>
      <protection/>
    </xf>
    <xf numFmtId="0" fontId="26" fillId="0" borderId="0" xfId="61" applyFont="1" applyBorder="1" applyAlignment="1">
      <alignment/>
      <protection/>
    </xf>
    <xf numFmtId="167" fontId="22" fillId="0" borderId="0" xfId="49" applyNumberFormat="1" applyFont="1" applyFill="1" applyBorder="1" applyAlignment="1" applyProtection="1">
      <alignment/>
      <protection/>
    </xf>
    <xf numFmtId="4" fontId="17" fillId="0" borderId="0" xfId="64" applyNumberFormat="1" applyFont="1">
      <alignment/>
      <protection/>
    </xf>
    <xf numFmtId="3" fontId="17" fillId="0" borderId="0" xfId="64" applyNumberFormat="1" applyFont="1">
      <alignment/>
      <protection/>
    </xf>
    <xf numFmtId="4" fontId="22" fillId="0" borderId="0" xfId="60" applyNumberFormat="1" applyFont="1" applyAlignment="1">
      <alignment horizontal="left"/>
      <protection/>
    </xf>
    <xf numFmtId="4" fontId="22" fillId="0" borderId="0" xfId="64" applyNumberFormat="1" applyFont="1" applyAlignment="1">
      <alignment horizontal="center"/>
      <protection/>
    </xf>
    <xf numFmtId="3" fontId="22" fillId="0" borderId="0" xfId="64" applyNumberFormat="1" applyFont="1" applyAlignment="1">
      <alignment horizontal="center"/>
      <protection/>
    </xf>
    <xf numFmtId="4" fontId="22" fillId="0" borderId="0" xfId="64" applyNumberFormat="1" applyFont="1" applyAlignment="1">
      <alignment/>
      <protection/>
    </xf>
    <xf numFmtId="4" fontId="22" fillId="0" borderId="34" xfId="64" applyNumberFormat="1" applyFont="1" applyBorder="1">
      <alignment/>
      <protection/>
    </xf>
    <xf numFmtId="3" fontId="17" fillId="0" borderId="34" xfId="64" applyNumberFormat="1" applyFont="1" applyBorder="1" applyAlignment="1">
      <alignment horizontal="center"/>
      <protection/>
    </xf>
    <xf numFmtId="3" fontId="22" fillId="0" borderId="34" xfId="64" applyNumberFormat="1" applyFont="1" applyBorder="1" applyAlignment="1">
      <alignment horizontal="center"/>
      <protection/>
    </xf>
    <xf numFmtId="4" fontId="25" fillId="0" borderId="35" xfId="64" applyNumberFormat="1" applyFont="1" applyBorder="1">
      <alignment/>
      <protection/>
    </xf>
    <xf numFmtId="3" fontId="25" fillId="0" borderId="35" xfId="64" applyNumberFormat="1" applyFont="1" applyBorder="1">
      <alignment/>
      <protection/>
    </xf>
    <xf numFmtId="4" fontId="25" fillId="0" borderId="0" xfId="64" applyNumberFormat="1" applyFont="1">
      <alignment/>
      <protection/>
    </xf>
    <xf numFmtId="4" fontId="22" fillId="0" borderId="0" xfId="64" applyNumberFormat="1" applyFont="1">
      <alignment/>
      <protection/>
    </xf>
    <xf numFmtId="0" fontId="0" fillId="0" borderId="0" xfId="62" applyFont="1">
      <alignment/>
      <protection/>
    </xf>
    <xf numFmtId="0" fontId="16" fillId="0" borderId="0" xfId="62" applyFont="1">
      <alignment/>
      <protection/>
    </xf>
    <xf numFmtId="0" fontId="22" fillId="0" borderId="0" xfId="62" applyFont="1">
      <alignment/>
      <protection/>
    </xf>
    <xf numFmtId="0" fontId="0" fillId="0" borderId="0" xfId="62" applyFont="1" applyBorder="1">
      <alignment/>
      <protection/>
    </xf>
    <xf numFmtId="0" fontId="22" fillId="0" borderId="34" xfId="62" applyFont="1" applyFill="1" applyBorder="1" applyAlignment="1">
      <alignment horizontal="center"/>
      <protection/>
    </xf>
    <xf numFmtId="49" fontId="22" fillId="0" borderId="34" xfId="62" applyNumberFormat="1" applyFont="1" applyFill="1" applyBorder="1" applyAlignment="1">
      <alignment horizontal="center"/>
      <protection/>
    </xf>
    <xf numFmtId="0" fontId="22" fillId="0" borderId="36" xfId="62" applyFont="1" applyFill="1" applyBorder="1" applyAlignment="1">
      <alignment horizontal="center"/>
      <protection/>
    </xf>
    <xf numFmtId="49" fontId="22" fillId="0" borderId="36" xfId="62" applyNumberFormat="1" applyFont="1" applyFill="1" applyBorder="1" applyAlignment="1">
      <alignment horizontal="center"/>
      <protection/>
    </xf>
    <xf numFmtId="0" fontId="27" fillId="0" borderId="34" xfId="62" applyFont="1" applyFill="1" applyBorder="1" applyAlignment="1">
      <alignment/>
      <protection/>
    </xf>
    <xf numFmtId="3" fontId="28" fillId="0" borderId="37" xfId="62" applyNumberFormat="1" applyFont="1" applyFill="1" applyBorder="1" applyAlignment="1">
      <alignment/>
      <protection/>
    </xf>
    <xf numFmtId="3" fontId="28" fillId="0" borderId="38" xfId="62" applyNumberFormat="1" applyFont="1" applyFill="1" applyBorder="1" applyAlignment="1">
      <alignment/>
      <protection/>
    </xf>
    <xf numFmtId="0" fontId="27" fillId="0" borderId="38" xfId="62" applyFont="1" applyFill="1" applyBorder="1" applyAlignment="1">
      <alignment/>
      <protection/>
    </xf>
    <xf numFmtId="3" fontId="28" fillId="0" borderId="36" xfId="62" applyNumberFormat="1" applyFont="1" applyFill="1" applyBorder="1" applyAlignment="1">
      <alignment/>
      <protection/>
    </xf>
    <xf numFmtId="3" fontId="28" fillId="0" borderId="39" xfId="62" applyNumberFormat="1" applyFont="1" applyFill="1" applyBorder="1" applyAlignment="1">
      <alignment/>
      <protection/>
    </xf>
    <xf numFmtId="0" fontId="17" fillId="0" borderId="38" xfId="62" applyFont="1" applyFill="1" applyBorder="1" applyAlignment="1">
      <alignment/>
      <protection/>
    </xf>
    <xf numFmtId="3" fontId="0" fillId="0" borderId="38" xfId="62" applyNumberFormat="1" applyFont="1" applyFill="1" applyBorder="1" applyAlignment="1">
      <alignment/>
      <protection/>
    </xf>
    <xf numFmtId="3" fontId="0" fillId="0" borderId="40" xfId="62" applyNumberFormat="1" applyFont="1" applyFill="1" applyBorder="1" applyAlignment="1">
      <alignment/>
      <protection/>
    </xf>
    <xf numFmtId="0" fontId="26" fillId="0" borderId="0" xfId="62" applyFont="1">
      <alignment/>
      <protection/>
    </xf>
    <xf numFmtId="0" fontId="22" fillId="0" borderId="38" xfId="62" applyFont="1" applyFill="1" applyBorder="1" applyAlignment="1">
      <alignment/>
      <protection/>
    </xf>
    <xf numFmtId="3" fontId="23" fillId="0" borderId="38" xfId="62" applyNumberFormat="1" applyFont="1" applyFill="1" applyBorder="1" applyAlignment="1">
      <alignment/>
      <protection/>
    </xf>
    <xf numFmtId="3" fontId="23" fillId="0" borderId="38" xfId="0" applyNumberFormat="1" applyFont="1" applyFill="1" applyBorder="1" applyAlignment="1">
      <alignment/>
    </xf>
    <xf numFmtId="3" fontId="23" fillId="0" borderId="38" xfId="62" applyNumberFormat="1" applyFont="1" applyFill="1" applyBorder="1" applyAlignment="1">
      <alignment/>
      <protection/>
    </xf>
    <xf numFmtId="0" fontId="22" fillId="0" borderId="41" xfId="62" applyFont="1" applyFill="1" applyBorder="1" applyAlignment="1">
      <alignment/>
      <protection/>
    </xf>
    <xf numFmtId="3" fontId="23" fillId="0" borderId="41" xfId="62" applyNumberFormat="1" applyFont="1" applyFill="1" applyBorder="1" applyAlignment="1">
      <alignment/>
      <protection/>
    </xf>
    <xf numFmtId="3" fontId="23" fillId="0" borderId="41" xfId="0" applyNumberFormat="1" applyFont="1" applyFill="1" applyBorder="1" applyAlignment="1">
      <alignment/>
    </xf>
    <xf numFmtId="3" fontId="23" fillId="0" borderId="42" xfId="62" applyNumberFormat="1" applyFont="1" applyFill="1" applyBorder="1" applyAlignment="1">
      <alignment/>
      <protection/>
    </xf>
    <xf numFmtId="0" fontId="22" fillId="0" borderId="43" xfId="62" applyFont="1" applyFill="1" applyBorder="1" applyAlignment="1">
      <alignment/>
      <protection/>
    </xf>
    <xf numFmtId="3" fontId="23" fillId="0" borderId="43" xfId="62" applyNumberFormat="1" applyFont="1" applyFill="1" applyBorder="1" applyAlignment="1">
      <alignment/>
      <protection/>
    </xf>
    <xf numFmtId="3" fontId="23" fillId="0" borderId="43" xfId="0" applyNumberFormat="1" applyFont="1" applyFill="1" applyBorder="1" applyAlignment="1">
      <alignment/>
    </xf>
    <xf numFmtId="3" fontId="0" fillId="0" borderId="0" xfId="62" applyNumberFormat="1" applyFont="1">
      <alignment/>
      <protection/>
    </xf>
    <xf numFmtId="0" fontId="0" fillId="0" borderId="0" xfId="66" applyFont="1" applyBorder="1" applyAlignment="1">
      <alignment/>
      <protection/>
    </xf>
    <xf numFmtId="0" fontId="16" fillId="0" borderId="0" xfId="66" applyFont="1" applyBorder="1" applyAlignment="1">
      <alignment/>
      <protection/>
    </xf>
    <xf numFmtId="0" fontId="22" fillId="0" borderId="0" xfId="66" applyFont="1" applyBorder="1" applyAlignment="1">
      <alignment/>
      <protection/>
    </xf>
    <xf numFmtId="0" fontId="23" fillId="0" borderId="0" xfId="66" applyFont="1" applyBorder="1" applyAlignment="1">
      <alignment/>
      <protection/>
    </xf>
    <xf numFmtId="0" fontId="22" fillId="0" borderId="0" xfId="66" applyFont="1" applyBorder="1" applyAlignment="1">
      <alignment horizontal="right"/>
      <protection/>
    </xf>
    <xf numFmtId="0" fontId="26" fillId="0" borderId="0" xfId="66" applyFont="1" applyBorder="1" applyAlignment="1">
      <alignment/>
      <protection/>
    </xf>
    <xf numFmtId="0" fontId="23" fillId="0" borderId="0" xfId="66" applyFont="1" applyBorder="1" applyAlignment="1">
      <alignment horizontal="center"/>
      <protection/>
    </xf>
    <xf numFmtId="0" fontId="17" fillId="0" borderId="0" xfId="66" applyFont="1" applyBorder="1" applyAlignment="1">
      <alignment horizontal="right"/>
      <protection/>
    </xf>
    <xf numFmtId="0" fontId="23" fillId="0" borderId="35" xfId="66" applyFont="1" applyBorder="1" applyAlignment="1">
      <alignment/>
      <protection/>
    </xf>
    <xf numFmtId="0" fontId="0" fillId="0" borderId="36" xfId="66" applyFont="1" applyBorder="1" applyAlignment="1">
      <alignment/>
      <protection/>
    </xf>
    <xf numFmtId="3" fontId="0" fillId="0" borderId="36" xfId="66" applyNumberFormat="1" applyFont="1" applyBorder="1" applyAlignment="1">
      <alignment/>
      <protection/>
    </xf>
    <xf numFmtId="0" fontId="0" fillId="0" borderId="38" xfId="66" applyFont="1" applyBorder="1" applyAlignment="1">
      <alignment/>
      <protection/>
    </xf>
    <xf numFmtId="3" fontId="0" fillId="0" borderId="38" xfId="66" applyNumberFormat="1" applyFont="1" applyBorder="1" applyAlignment="1">
      <alignment/>
      <protection/>
    </xf>
    <xf numFmtId="3" fontId="16" fillId="0" borderId="0" xfId="66" applyNumberFormat="1" applyFont="1" applyBorder="1" applyAlignment="1">
      <alignment/>
      <protection/>
    </xf>
    <xf numFmtId="0" fontId="23" fillId="0" borderId="38" xfId="66" applyFont="1" applyBorder="1" applyAlignment="1">
      <alignment/>
      <protection/>
    </xf>
    <xf numFmtId="3" fontId="23" fillId="0" borderId="38" xfId="66" applyNumberFormat="1" applyFont="1" applyBorder="1" applyAlignment="1">
      <alignment/>
      <protection/>
    </xf>
    <xf numFmtId="3" fontId="26" fillId="0" borderId="0" xfId="66" applyNumberFormat="1" applyFont="1" applyBorder="1" applyAlignment="1">
      <alignment/>
      <protection/>
    </xf>
    <xf numFmtId="3" fontId="23" fillId="0" borderId="35" xfId="66" applyNumberFormat="1" applyFont="1" applyBorder="1" applyAlignment="1">
      <alignment/>
      <protection/>
    </xf>
    <xf numFmtId="0" fontId="0" fillId="0" borderId="0" xfId="67" applyFont="1">
      <alignment/>
      <protection/>
    </xf>
    <xf numFmtId="0" fontId="16" fillId="0" borderId="0" xfId="67" applyFont="1">
      <alignment/>
      <protection/>
    </xf>
    <xf numFmtId="0" fontId="22" fillId="0" borderId="0" xfId="67" applyFont="1">
      <alignment/>
      <protection/>
    </xf>
    <xf numFmtId="0" fontId="23" fillId="0" borderId="0" xfId="67" applyFont="1">
      <alignment/>
      <protection/>
    </xf>
    <xf numFmtId="0" fontId="22" fillId="0" borderId="0" xfId="67" applyFont="1" applyAlignment="1">
      <alignment horizontal="right"/>
      <protection/>
    </xf>
    <xf numFmtId="0" fontId="26" fillId="0" borderId="0" xfId="67" applyFont="1" applyAlignment="1">
      <alignment/>
      <protection/>
    </xf>
    <xf numFmtId="0" fontId="26" fillId="0" borderId="0" xfId="67" applyFont="1">
      <alignment/>
      <protection/>
    </xf>
    <xf numFmtId="0" fontId="23" fillId="0" borderId="44" xfId="67" applyFont="1" applyBorder="1" applyAlignment="1">
      <alignment horizontal="center"/>
      <protection/>
    </xf>
    <xf numFmtId="0" fontId="23" fillId="0" borderId="45" xfId="67" applyFont="1" applyBorder="1" applyAlignment="1">
      <alignment horizontal="center"/>
      <protection/>
    </xf>
    <xf numFmtId="0" fontId="23" fillId="0" borderId="35" xfId="67" applyFont="1" applyBorder="1" applyAlignment="1">
      <alignment horizontal="center"/>
      <protection/>
    </xf>
    <xf numFmtId="0" fontId="23" fillId="0" borderId="36" xfId="67" applyFont="1" applyBorder="1" applyAlignment="1">
      <alignment horizontal="center"/>
      <protection/>
    </xf>
    <xf numFmtId="0" fontId="26" fillId="0" borderId="0" xfId="67" applyFont="1" applyAlignment="1">
      <alignment horizontal="center"/>
      <protection/>
    </xf>
    <xf numFmtId="0" fontId="0" fillId="0" borderId="34" xfId="67" applyFont="1" applyFill="1" applyBorder="1">
      <alignment/>
      <protection/>
    </xf>
    <xf numFmtId="3" fontId="0" fillId="0" borderId="34" xfId="67" applyNumberFormat="1" applyFont="1" applyFill="1" applyBorder="1">
      <alignment/>
      <protection/>
    </xf>
    <xf numFmtId="3" fontId="0" fillId="0" borderId="44" xfId="67" applyNumberFormat="1" applyFont="1" applyFill="1" applyBorder="1">
      <alignment/>
      <protection/>
    </xf>
    <xf numFmtId="3" fontId="0" fillId="0" borderId="37" xfId="67" applyNumberFormat="1" applyFont="1" applyFill="1" applyBorder="1">
      <alignment/>
      <protection/>
    </xf>
    <xf numFmtId="0" fontId="16" fillId="0" borderId="0" xfId="67" applyFont="1" applyFill="1">
      <alignment/>
      <protection/>
    </xf>
    <xf numFmtId="0" fontId="0" fillId="0" borderId="38" xfId="67" applyFont="1" applyBorder="1">
      <alignment/>
      <protection/>
    </xf>
    <xf numFmtId="3" fontId="0" fillId="0" borderId="38" xfId="67" applyNumberFormat="1" applyFont="1" applyBorder="1">
      <alignment/>
      <protection/>
    </xf>
    <xf numFmtId="3" fontId="0" fillId="0" borderId="40" xfId="67" applyNumberFormat="1" applyFont="1" applyBorder="1">
      <alignment/>
      <protection/>
    </xf>
    <xf numFmtId="3" fontId="16" fillId="0" borderId="0" xfId="67" applyNumberFormat="1" applyFont="1">
      <alignment/>
      <protection/>
    </xf>
    <xf numFmtId="0" fontId="0" fillId="0" borderId="35" xfId="67" applyFont="1" applyFill="1" applyBorder="1">
      <alignment/>
      <protection/>
    </xf>
    <xf numFmtId="3" fontId="0" fillId="0" borderId="35" xfId="67" applyNumberFormat="1" applyFont="1" applyFill="1" applyBorder="1">
      <alignment/>
      <protection/>
    </xf>
    <xf numFmtId="3" fontId="0" fillId="0" borderId="46" xfId="67" applyNumberFormat="1" applyFont="1" applyFill="1" applyBorder="1">
      <alignment/>
      <protection/>
    </xf>
    <xf numFmtId="3" fontId="0" fillId="0" borderId="41" xfId="67" applyNumberFormat="1" applyFont="1" applyFill="1" applyBorder="1">
      <alignment/>
      <protection/>
    </xf>
    <xf numFmtId="0" fontId="30" fillId="0" borderId="0" xfId="67" applyFont="1" applyFill="1">
      <alignment/>
      <protection/>
    </xf>
    <xf numFmtId="0" fontId="0" fillId="0" borderId="0" xfId="67" applyFont="1" applyFill="1">
      <alignment/>
      <protection/>
    </xf>
    <xf numFmtId="0" fontId="31" fillId="0" borderId="0" xfId="67" applyFont="1">
      <alignment/>
      <protection/>
    </xf>
    <xf numFmtId="49" fontId="0" fillId="0" borderId="0" xfId="65" applyNumberFormat="1" applyFont="1" applyBorder="1" applyAlignment="1">
      <alignment/>
      <protection/>
    </xf>
    <xf numFmtId="0" fontId="17" fillId="0" borderId="0" xfId="65" applyFont="1" applyBorder="1" applyAlignment="1">
      <alignment/>
      <protection/>
    </xf>
    <xf numFmtId="3" fontId="0" fillId="0" borderId="0" xfId="65" applyNumberFormat="1" applyFont="1" applyBorder="1" applyAlignment="1">
      <alignment/>
      <protection/>
    </xf>
    <xf numFmtId="0" fontId="16" fillId="0" borderId="0" xfId="65" applyFont="1" applyBorder="1" applyAlignment="1">
      <alignment/>
      <protection/>
    </xf>
    <xf numFmtId="49" fontId="22" fillId="0" borderId="0" xfId="65" applyNumberFormat="1" applyFont="1" applyBorder="1" applyAlignment="1">
      <alignment/>
      <protection/>
    </xf>
    <xf numFmtId="0" fontId="22" fillId="0" borderId="0" xfId="65" applyFont="1" applyBorder="1" applyAlignment="1">
      <alignment/>
      <protection/>
    </xf>
    <xf numFmtId="3" fontId="22" fillId="0" borderId="0" xfId="65" applyNumberFormat="1" applyFont="1" applyBorder="1" applyAlignment="1">
      <alignment horizontal="right"/>
      <protection/>
    </xf>
    <xf numFmtId="0" fontId="26" fillId="0" borderId="0" xfId="65" applyFont="1" applyBorder="1" applyAlignment="1">
      <alignment/>
      <protection/>
    </xf>
    <xf numFmtId="0" fontId="23" fillId="0" borderId="0" xfId="65" applyFont="1" applyBorder="1" applyAlignment="1">
      <alignment horizontal="center"/>
      <protection/>
    </xf>
    <xf numFmtId="0" fontId="22" fillId="0" borderId="0" xfId="65" applyFont="1" applyBorder="1" applyAlignment="1">
      <alignment horizontal="center"/>
      <protection/>
    </xf>
    <xf numFmtId="0" fontId="2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0" fillId="0" borderId="0" xfId="65" applyNumberFormat="1" applyFont="1" applyBorder="1" applyAlignment="1">
      <alignment horizontal="center"/>
      <protection/>
    </xf>
    <xf numFmtId="0" fontId="0" fillId="0" borderId="0" xfId="65" applyFont="1" applyBorder="1" applyAlignment="1">
      <alignment/>
      <protection/>
    </xf>
    <xf numFmtId="0" fontId="0" fillId="0" borderId="0" xfId="65" applyFont="1" applyBorder="1" applyAlignment="1">
      <alignment horizontal="center"/>
      <protection/>
    </xf>
    <xf numFmtId="0" fontId="0" fillId="0" borderId="0" xfId="65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3" fillId="0" borderId="34" xfId="0" applyFont="1" applyBorder="1" applyAlignment="1">
      <alignment horizontal="center"/>
    </xf>
    <xf numFmtId="3" fontId="23" fillId="0" borderId="34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3" fontId="23" fillId="0" borderId="35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 horizontal="left"/>
    </xf>
    <xf numFmtId="0" fontId="23" fillId="0" borderId="43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0" borderId="43" xfId="0" applyNumberFormat="1" applyFont="1" applyBorder="1" applyAlignment="1">
      <alignment/>
    </xf>
    <xf numFmtId="0" fontId="23" fillId="0" borderId="43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3" fontId="23" fillId="0" borderId="43" xfId="0" applyNumberFormat="1" applyFont="1" applyBorder="1" applyAlignment="1">
      <alignment horizontal="right"/>
    </xf>
    <xf numFmtId="0" fontId="22" fillId="0" borderId="38" xfId="62" applyFont="1" applyFill="1" applyBorder="1" applyAlignment="1">
      <alignment/>
      <protection/>
    </xf>
    <xf numFmtId="3" fontId="23" fillId="0" borderId="38" xfId="62" applyNumberFormat="1" applyFont="1" applyFill="1" applyBorder="1" applyAlignment="1">
      <alignment/>
      <protection/>
    </xf>
    <xf numFmtId="3" fontId="23" fillId="0" borderId="40" xfId="62" applyNumberFormat="1" applyFont="1" applyFill="1" applyBorder="1" applyAlignment="1">
      <alignment/>
      <protection/>
    </xf>
    <xf numFmtId="3" fontId="33" fillId="0" borderId="38" xfId="62" applyNumberFormat="1" applyFont="1" applyFill="1" applyBorder="1" applyAlignment="1">
      <alignment/>
      <protection/>
    </xf>
    <xf numFmtId="0" fontId="22" fillId="0" borderId="0" xfId="62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23" fillId="0" borderId="43" xfId="71" applyFont="1" applyBorder="1">
      <alignment/>
      <protection/>
    </xf>
    <xf numFmtId="0" fontId="23" fillId="0" borderId="47" xfId="71" applyFont="1" applyBorder="1" applyAlignment="1">
      <alignment horizontal="right"/>
      <protection/>
    </xf>
    <xf numFmtId="0" fontId="0" fillId="0" borderId="35" xfId="71" applyFont="1" applyBorder="1">
      <alignment/>
      <protection/>
    </xf>
    <xf numFmtId="3" fontId="0" fillId="0" borderId="48" xfId="71" applyNumberFormat="1" applyBorder="1">
      <alignment/>
      <protection/>
    </xf>
    <xf numFmtId="0" fontId="0" fillId="0" borderId="43" xfId="71" applyFont="1" applyBorder="1">
      <alignment/>
      <protection/>
    </xf>
    <xf numFmtId="3" fontId="0" fillId="0" borderId="47" xfId="71" applyNumberFormat="1" applyBorder="1">
      <alignment/>
      <protection/>
    </xf>
    <xf numFmtId="3" fontId="23" fillId="0" borderId="47" xfId="71" applyNumberFormat="1" applyFont="1" applyBorder="1">
      <alignment/>
      <protection/>
    </xf>
    <xf numFmtId="0" fontId="23" fillId="0" borderId="49" xfId="71" applyFont="1" applyBorder="1">
      <alignment/>
      <protection/>
    </xf>
    <xf numFmtId="3" fontId="23" fillId="0" borderId="50" xfId="71" applyNumberFormat="1" applyFont="1" applyBorder="1">
      <alignment/>
      <protection/>
    </xf>
    <xf numFmtId="0" fontId="23" fillId="0" borderId="51" xfId="71" applyFont="1" applyBorder="1">
      <alignment/>
      <protection/>
    </xf>
    <xf numFmtId="0" fontId="23" fillId="0" borderId="51" xfId="71" applyFont="1" applyBorder="1" applyAlignment="1">
      <alignment horizontal="right"/>
      <protection/>
    </xf>
    <xf numFmtId="0" fontId="0" fillId="0" borderId="51" xfId="71" applyFont="1" applyBorder="1">
      <alignment/>
      <protection/>
    </xf>
    <xf numFmtId="3" fontId="0" fillId="0" borderId="51" xfId="71" applyNumberFormat="1" applyBorder="1">
      <alignment/>
      <protection/>
    </xf>
    <xf numFmtId="0" fontId="0" fillId="0" borderId="51" xfId="71" applyBorder="1">
      <alignment/>
      <protection/>
    </xf>
    <xf numFmtId="3" fontId="23" fillId="0" borderId="51" xfId="71" applyNumberFormat="1" applyFont="1" applyBorder="1">
      <alignment/>
      <protection/>
    </xf>
    <xf numFmtId="0" fontId="0" fillId="0" borderId="0" xfId="71" applyAlignment="1">
      <alignment horizontal="right"/>
      <protection/>
    </xf>
    <xf numFmtId="9" fontId="0" fillId="0" borderId="51" xfId="71" applyNumberFormat="1" applyBorder="1" applyAlignment="1">
      <alignment horizontal="right"/>
      <protection/>
    </xf>
    <xf numFmtId="0" fontId="23" fillId="0" borderId="51" xfId="68" applyFont="1" applyBorder="1">
      <alignment/>
      <protection/>
    </xf>
    <xf numFmtId="0" fontId="17" fillId="0" borderId="52" xfId="0" applyFont="1" applyBorder="1" applyAlignment="1">
      <alignment/>
    </xf>
    <xf numFmtId="0" fontId="17" fillId="0" borderId="52" xfId="65" applyFont="1" applyBorder="1" applyAlignment="1">
      <alignment/>
      <protection/>
    </xf>
    <xf numFmtId="0" fontId="17" fillId="0" borderId="53" xfId="0" applyFont="1" applyBorder="1" applyAlignment="1">
      <alignment/>
    </xf>
    <xf numFmtId="49" fontId="0" fillId="0" borderId="52" xfId="0" applyNumberFormat="1" applyFont="1" applyBorder="1" applyAlignment="1">
      <alignment horizontal="center"/>
    </xf>
    <xf numFmtId="3" fontId="22" fillId="0" borderId="54" xfId="65" applyNumberFormat="1" applyFont="1" applyBorder="1" applyAlignment="1">
      <alignment horizontal="center"/>
      <protection/>
    </xf>
    <xf numFmtId="49" fontId="22" fillId="0" borderId="52" xfId="65" applyNumberFormat="1" applyFont="1" applyBorder="1" applyAlignment="1">
      <alignment/>
      <protection/>
    </xf>
    <xf numFmtId="3" fontId="0" fillId="0" borderId="54" xfId="0" applyNumberFormat="1" applyFont="1" applyBorder="1" applyAlignment="1">
      <alignment/>
    </xf>
    <xf numFmtId="49" fontId="0" fillId="0" borderId="52" xfId="65" applyNumberFormat="1" applyFont="1" applyBorder="1" applyAlignment="1">
      <alignment horizontal="center"/>
      <protection/>
    </xf>
    <xf numFmtId="3" fontId="0" fillId="0" borderId="54" xfId="65" applyNumberFormat="1" applyFont="1" applyBorder="1" applyAlignment="1">
      <alignment/>
      <protection/>
    </xf>
    <xf numFmtId="0" fontId="22" fillId="0" borderId="55" xfId="65" applyFont="1" applyBorder="1" applyAlignment="1">
      <alignment/>
      <protection/>
    </xf>
    <xf numFmtId="49" fontId="22" fillId="0" borderId="56" xfId="65" applyNumberFormat="1" applyFont="1" applyBorder="1" applyAlignment="1">
      <alignment/>
      <protection/>
    </xf>
    <xf numFmtId="0" fontId="22" fillId="0" borderId="56" xfId="65" applyFont="1" applyBorder="1" applyAlignment="1">
      <alignment horizontal="center"/>
      <protection/>
    </xf>
    <xf numFmtId="3" fontId="22" fillId="0" borderId="57" xfId="65" applyNumberFormat="1" applyFont="1" applyBorder="1" applyAlignment="1">
      <alignment/>
      <protection/>
    </xf>
    <xf numFmtId="49" fontId="0" fillId="0" borderId="56" xfId="0" applyNumberFormat="1" applyFont="1" applyBorder="1" applyAlignment="1">
      <alignment horizontal="center"/>
    </xf>
    <xf numFmtId="3" fontId="22" fillId="0" borderId="57" xfId="65" applyNumberFormat="1" applyFont="1" applyBorder="1" applyAlignment="1">
      <alignment horizontal="center"/>
      <protection/>
    </xf>
    <xf numFmtId="49" fontId="22" fillId="0" borderId="53" xfId="65" applyNumberFormat="1" applyFont="1" applyBorder="1" applyAlignment="1">
      <alignment/>
      <protection/>
    </xf>
    <xf numFmtId="3" fontId="0" fillId="0" borderId="58" xfId="65" applyNumberFormat="1" applyFont="1" applyBorder="1" applyAlignment="1">
      <alignment/>
      <protection/>
    </xf>
    <xf numFmtId="3" fontId="0" fillId="0" borderId="58" xfId="0" applyNumberFormat="1" applyFont="1" applyBorder="1" applyAlignment="1">
      <alignment/>
    </xf>
    <xf numFmtId="49" fontId="0" fillId="0" borderId="56" xfId="0" applyNumberFormat="1" applyFont="1" applyBorder="1" applyAlignment="1">
      <alignment horizontal="center"/>
    </xf>
    <xf numFmtId="0" fontId="17" fillId="0" borderId="56" xfId="0" applyFont="1" applyBorder="1" applyAlignment="1">
      <alignment/>
    </xf>
    <xf numFmtId="3" fontId="0" fillId="0" borderId="57" xfId="0" applyNumberFormat="1" applyFont="1" applyBorder="1" applyAlignment="1">
      <alignment/>
    </xf>
    <xf numFmtId="49" fontId="0" fillId="0" borderId="53" xfId="0" applyNumberFormat="1" applyFont="1" applyBorder="1" applyAlignment="1">
      <alignment horizontal="center"/>
    </xf>
    <xf numFmtId="49" fontId="0" fillId="0" borderId="56" xfId="65" applyNumberFormat="1" applyFont="1" applyBorder="1" applyAlignment="1">
      <alignment horizontal="center"/>
      <protection/>
    </xf>
    <xf numFmtId="0" fontId="17" fillId="0" borderId="56" xfId="65" applyFont="1" applyBorder="1" applyAlignment="1">
      <alignment/>
      <protection/>
    </xf>
    <xf numFmtId="3" fontId="0" fillId="0" borderId="57" xfId="65" applyNumberFormat="1" applyFont="1" applyBorder="1" applyAlignment="1">
      <alignment/>
      <protection/>
    </xf>
    <xf numFmtId="49" fontId="0" fillId="0" borderId="53" xfId="65" applyNumberFormat="1" applyFont="1" applyBorder="1" applyAlignment="1">
      <alignment horizontal="center"/>
      <protection/>
    </xf>
    <xf numFmtId="0" fontId="17" fillId="0" borderId="53" xfId="65" applyFont="1" applyBorder="1" applyAlignment="1">
      <alignment/>
      <protection/>
    </xf>
    <xf numFmtId="49" fontId="23" fillId="0" borderId="59" xfId="65" applyNumberFormat="1" applyFont="1" applyBorder="1" applyAlignment="1">
      <alignment horizontal="center"/>
      <protection/>
    </xf>
    <xf numFmtId="3" fontId="23" fillId="0" borderId="58" xfId="65" applyNumberFormat="1" applyFont="1" applyBorder="1" applyAlignment="1">
      <alignment/>
      <protection/>
    </xf>
    <xf numFmtId="0" fontId="17" fillId="0" borderId="56" xfId="0" applyFont="1" applyBorder="1" applyAlignment="1">
      <alignment/>
    </xf>
    <xf numFmtId="3" fontId="0" fillId="0" borderId="57" xfId="0" applyNumberFormat="1" applyFont="1" applyBorder="1" applyAlignment="1">
      <alignment/>
    </xf>
    <xf numFmtId="49" fontId="0" fillId="0" borderId="60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/>
    </xf>
    <xf numFmtId="49" fontId="0" fillId="0" borderId="60" xfId="65" applyNumberFormat="1" applyFont="1" applyBorder="1" applyAlignment="1">
      <alignment horizontal="center"/>
      <protection/>
    </xf>
    <xf numFmtId="3" fontId="0" fillId="0" borderId="61" xfId="65" applyNumberFormat="1" applyFont="1" applyBorder="1" applyAlignment="1">
      <alignment/>
      <protection/>
    </xf>
    <xf numFmtId="0" fontId="22" fillId="0" borderId="62" xfId="65" applyFont="1" applyBorder="1" applyAlignment="1">
      <alignment horizontal="left"/>
      <protection/>
    </xf>
    <xf numFmtId="0" fontId="22" fillId="0" borderId="63" xfId="65" applyFont="1" applyBorder="1" applyAlignment="1">
      <alignment horizontal="center"/>
      <protection/>
    </xf>
    <xf numFmtId="49" fontId="0" fillId="0" borderId="62" xfId="0" applyNumberFormat="1" applyFont="1" applyBorder="1" applyAlignment="1">
      <alignment horizontal="center"/>
    </xf>
    <xf numFmtId="0" fontId="17" fillId="0" borderId="63" xfId="0" applyFont="1" applyBorder="1" applyAlignment="1">
      <alignment/>
    </xf>
    <xf numFmtId="3" fontId="0" fillId="0" borderId="64" xfId="0" applyNumberFormat="1" applyFont="1" applyBorder="1" applyAlignment="1">
      <alignment/>
    </xf>
    <xf numFmtId="49" fontId="0" fillId="0" borderId="59" xfId="0" applyNumberFormat="1" applyFont="1" applyBorder="1" applyAlignment="1">
      <alignment horizontal="center"/>
    </xf>
    <xf numFmtId="0" fontId="17" fillId="0" borderId="55" xfId="0" applyFont="1" applyBorder="1" applyAlignment="1">
      <alignment/>
    </xf>
    <xf numFmtId="3" fontId="0" fillId="0" borderId="65" xfId="0" applyNumberFormat="1" applyFont="1" applyBorder="1" applyAlignment="1">
      <alignment/>
    </xf>
    <xf numFmtId="49" fontId="0" fillId="0" borderId="62" xfId="65" applyNumberFormat="1" applyFont="1" applyBorder="1" applyAlignment="1">
      <alignment horizontal="center"/>
      <protection/>
    </xf>
    <xf numFmtId="0" fontId="17" fillId="0" borderId="63" xfId="65" applyFont="1" applyBorder="1" applyAlignment="1">
      <alignment/>
      <protection/>
    </xf>
    <xf numFmtId="3" fontId="0" fillId="0" borderId="64" xfId="65" applyNumberFormat="1" applyFont="1" applyBorder="1" applyAlignment="1">
      <alignment/>
      <protection/>
    </xf>
    <xf numFmtId="49" fontId="0" fillId="0" borderId="59" xfId="65" applyNumberFormat="1" applyFont="1" applyBorder="1" applyAlignment="1">
      <alignment horizontal="center"/>
      <protection/>
    </xf>
    <xf numFmtId="0" fontId="17" fillId="0" borderId="55" xfId="65" applyFont="1" applyBorder="1" applyAlignment="1">
      <alignment/>
      <protection/>
    </xf>
    <xf numFmtId="3" fontId="0" fillId="0" borderId="65" xfId="65" applyNumberFormat="1" applyFont="1" applyBorder="1" applyAlignment="1">
      <alignment/>
      <protection/>
    </xf>
    <xf numFmtId="0" fontId="17" fillId="0" borderId="55" xfId="65" applyFont="1" applyBorder="1" applyAlignment="1">
      <alignment/>
      <protection/>
    </xf>
    <xf numFmtId="3" fontId="0" fillId="0" borderId="65" xfId="65" applyNumberFormat="1" applyFont="1" applyBorder="1" applyAlignment="1">
      <alignment/>
      <protection/>
    </xf>
    <xf numFmtId="0" fontId="17" fillId="0" borderId="63" xfId="0" applyFont="1" applyBorder="1" applyAlignment="1">
      <alignment/>
    </xf>
    <xf numFmtId="3" fontId="0" fillId="0" borderId="64" xfId="0" applyNumberFormat="1" applyFont="1" applyBorder="1" applyAlignment="1">
      <alignment/>
    </xf>
    <xf numFmtId="49" fontId="0" fillId="0" borderId="59" xfId="65" applyNumberFormat="1" applyFont="1" applyBorder="1" applyAlignment="1">
      <alignment horizontal="left"/>
      <protection/>
    </xf>
    <xf numFmtId="3" fontId="23" fillId="0" borderId="65" xfId="65" applyNumberFormat="1" applyFont="1" applyBorder="1" applyAlignment="1">
      <alignment/>
      <protection/>
    </xf>
    <xf numFmtId="49" fontId="0" fillId="0" borderId="58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0" fontId="22" fillId="0" borderId="34" xfId="66" applyFont="1" applyBorder="1" applyAlignment="1">
      <alignment horizontal="center"/>
      <protection/>
    </xf>
    <xf numFmtId="0" fontId="22" fillId="0" borderId="35" xfId="66" applyFont="1" applyBorder="1" applyAlignment="1">
      <alignment/>
      <protection/>
    </xf>
    <xf numFmtId="0" fontId="22" fillId="0" borderId="35" xfId="66" applyFont="1" applyBorder="1" applyAlignment="1">
      <alignment horizontal="center"/>
      <protection/>
    </xf>
    <xf numFmtId="3" fontId="17" fillId="0" borderId="10" xfId="60" applyNumberFormat="1" applyFont="1" applyBorder="1" applyAlignment="1">
      <alignment/>
      <protection/>
    </xf>
    <xf numFmtId="3" fontId="17" fillId="0" borderId="21" xfId="60" applyNumberFormat="1" applyFont="1" applyBorder="1" applyAlignment="1">
      <alignment/>
      <protection/>
    </xf>
    <xf numFmtId="3" fontId="22" fillId="0" borderId="10" xfId="60" applyNumberFormat="1" applyFont="1" applyBorder="1" applyAlignment="1">
      <alignment horizontal="center"/>
      <protection/>
    </xf>
    <xf numFmtId="3" fontId="22" fillId="0" borderId="16" xfId="60" applyNumberFormat="1" applyFont="1" applyBorder="1" applyAlignment="1">
      <alignment horizontal="center"/>
      <protection/>
    </xf>
    <xf numFmtId="3" fontId="25" fillId="0" borderId="43" xfId="64" applyNumberFormat="1" applyFont="1" applyBorder="1" applyAlignment="1">
      <alignment horizontal="center"/>
      <protection/>
    </xf>
    <xf numFmtId="4" fontId="22" fillId="0" borderId="36" xfId="64" applyNumberFormat="1" applyFont="1" applyBorder="1" applyAlignment="1">
      <alignment vertical="center"/>
      <protection/>
    </xf>
    <xf numFmtId="3" fontId="17" fillId="0" borderId="36" xfId="64" applyNumberFormat="1" applyFont="1" applyBorder="1" applyAlignment="1">
      <alignment vertical="center"/>
      <protection/>
    </xf>
    <xf numFmtId="4" fontId="17" fillId="0" borderId="0" xfId="64" applyNumberFormat="1" applyFont="1" applyAlignment="1">
      <alignment vertical="center"/>
      <protection/>
    </xf>
    <xf numFmtId="4" fontId="22" fillId="0" borderId="66" xfId="64" applyNumberFormat="1" applyFont="1" applyBorder="1" applyAlignment="1">
      <alignment vertical="center"/>
      <protection/>
    </xf>
    <xf numFmtId="3" fontId="22" fillId="0" borderId="67" xfId="64" applyNumberFormat="1" applyFont="1" applyBorder="1" applyAlignment="1">
      <alignment vertical="center"/>
      <protection/>
    </xf>
    <xf numFmtId="3" fontId="22" fillId="0" borderId="68" xfId="64" applyNumberFormat="1" applyFont="1" applyBorder="1" applyAlignment="1">
      <alignment vertical="center"/>
      <protection/>
    </xf>
    <xf numFmtId="0" fontId="0" fillId="0" borderId="51" xfId="71" applyFont="1" applyBorder="1">
      <alignment/>
      <protection/>
    </xf>
    <xf numFmtId="0" fontId="34" fillId="0" borderId="57" xfId="0" applyFont="1" applyFill="1" applyBorder="1" applyAlignment="1">
      <alignment/>
    </xf>
    <xf numFmtId="0" fontId="34" fillId="0" borderId="54" xfId="0" applyFont="1" applyFill="1" applyBorder="1" applyAlignment="1">
      <alignment/>
    </xf>
    <xf numFmtId="0" fontId="34" fillId="0" borderId="58" xfId="0" applyFont="1" applyFill="1" applyBorder="1" applyAlignment="1">
      <alignment/>
    </xf>
    <xf numFmtId="49" fontId="0" fillId="0" borderId="56" xfId="0" applyNumberFormat="1" applyBorder="1" applyAlignment="1">
      <alignment horizontal="center"/>
    </xf>
    <xf numFmtId="49" fontId="0" fillId="0" borderId="62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3" fontId="22" fillId="0" borderId="64" xfId="65" applyNumberFormat="1" applyFont="1" applyBorder="1" applyAlignment="1">
      <alignment horizontal="center"/>
      <protection/>
    </xf>
    <xf numFmtId="0" fontId="23" fillId="0" borderId="0" xfId="71" applyFont="1" applyBorder="1">
      <alignment/>
      <protection/>
    </xf>
    <xf numFmtId="3" fontId="23" fillId="0" borderId="0" xfId="71" applyNumberFormat="1" applyFont="1" applyBorder="1">
      <alignment/>
      <protection/>
    </xf>
    <xf numFmtId="0" fontId="29" fillId="0" borderId="0" xfId="67" applyFont="1" applyFill="1">
      <alignment/>
      <protection/>
    </xf>
    <xf numFmtId="3" fontId="0" fillId="0" borderId="47" xfId="71" applyNumberFormat="1" applyFont="1" applyBorder="1">
      <alignment/>
      <protection/>
    </xf>
    <xf numFmtId="0" fontId="22" fillId="0" borderId="12" xfId="60" applyFont="1" applyBorder="1" applyAlignment="1">
      <alignment horizontal="left" vertical="center"/>
      <protection/>
    </xf>
    <xf numFmtId="3" fontId="17" fillId="0" borderId="12" xfId="60" applyNumberFormat="1" applyFont="1" applyBorder="1" applyAlignment="1">
      <alignment vertical="center"/>
      <protection/>
    </xf>
    <xf numFmtId="3" fontId="22" fillId="0" borderId="12" xfId="60" applyNumberFormat="1" applyFont="1" applyBorder="1" applyAlignment="1">
      <alignment vertical="center"/>
      <protection/>
    </xf>
    <xf numFmtId="3" fontId="22" fillId="0" borderId="32" xfId="49" applyNumberFormat="1" applyFont="1" applyFill="1" applyBorder="1" applyAlignment="1" applyProtection="1">
      <alignment vertical="center"/>
      <protection/>
    </xf>
    <xf numFmtId="3" fontId="17" fillId="0" borderId="32" xfId="60" applyNumberFormat="1" applyFont="1" applyBorder="1" applyAlignment="1">
      <alignment vertical="center"/>
      <protection/>
    </xf>
    <xf numFmtId="3" fontId="22" fillId="0" borderId="32" xfId="60" applyNumberFormat="1" applyFont="1" applyBorder="1" applyAlignment="1">
      <alignment vertical="center"/>
      <protection/>
    </xf>
    <xf numFmtId="0" fontId="16" fillId="0" borderId="0" xfId="60" applyFont="1" applyAlignment="1">
      <alignment vertical="center"/>
      <protection/>
    </xf>
    <xf numFmtId="3" fontId="16" fillId="0" borderId="0" xfId="60" applyNumberFormat="1" applyFont="1" applyAlignment="1">
      <alignment vertical="center"/>
      <protection/>
    </xf>
    <xf numFmtId="0" fontId="17" fillId="0" borderId="0" xfId="70" applyFont="1">
      <alignment/>
      <protection/>
    </xf>
    <xf numFmtId="0" fontId="17" fillId="0" borderId="0" xfId="70" applyFont="1" applyAlignment="1">
      <alignment horizontal="right"/>
      <protection/>
    </xf>
    <xf numFmtId="0" fontId="17" fillId="0" borderId="0" xfId="70" applyFont="1" applyAlignment="1">
      <alignment horizontal="center" vertical="center"/>
      <protection/>
    </xf>
    <xf numFmtId="0" fontId="36" fillId="0" borderId="69" xfId="70" applyFont="1" applyBorder="1" applyAlignment="1">
      <alignment horizontal="center" vertical="center" wrapText="1"/>
      <protection/>
    </xf>
    <xf numFmtId="0" fontId="22" fillId="0" borderId="70" xfId="70" applyFont="1" applyBorder="1" applyAlignment="1">
      <alignment horizontal="center" vertical="center" wrapText="1"/>
      <protection/>
    </xf>
    <xf numFmtId="0" fontId="17" fillId="0" borderId="0" xfId="70" applyFont="1" applyAlignment="1">
      <alignment horizontal="center" vertical="center" wrapText="1"/>
      <protection/>
    </xf>
    <xf numFmtId="0" fontId="37" fillId="0" borderId="66" xfId="70" applyFont="1" applyBorder="1" applyAlignment="1">
      <alignment horizontal="center" vertical="center"/>
      <protection/>
    </xf>
    <xf numFmtId="0" fontId="38" fillId="0" borderId="71" xfId="70" applyFont="1" applyBorder="1" applyAlignment="1">
      <alignment horizontal="center" vertical="center"/>
      <protection/>
    </xf>
    <xf numFmtId="0" fontId="38" fillId="0" borderId="71" xfId="70" applyFont="1" applyBorder="1" applyAlignment="1">
      <alignment vertical="center"/>
      <protection/>
    </xf>
    <xf numFmtId="166" fontId="23" fillId="0" borderId="72" xfId="70" applyNumberFormat="1" applyFont="1" applyBorder="1" applyAlignment="1">
      <alignment vertical="center"/>
      <protection/>
    </xf>
    <xf numFmtId="166" fontId="23" fillId="0" borderId="68" xfId="70" applyNumberFormat="1" applyFont="1" applyBorder="1" applyAlignment="1">
      <alignment vertical="center"/>
      <protection/>
    </xf>
    <xf numFmtId="0" fontId="37" fillId="0" borderId="73" xfId="70" applyFont="1" applyBorder="1" applyAlignment="1">
      <alignment horizontal="center" vertical="center"/>
      <protection/>
    </xf>
    <xf numFmtId="0" fontId="37" fillId="0" borderId="74" xfId="70" applyFont="1" applyBorder="1" applyAlignment="1">
      <alignment horizontal="center" vertical="center"/>
      <protection/>
    </xf>
    <xf numFmtId="0" fontId="37" fillId="0" borderId="74" xfId="70" applyFont="1" applyBorder="1" applyAlignment="1">
      <alignment vertical="center"/>
      <protection/>
    </xf>
    <xf numFmtId="166" fontId="0" fillId="0" borderId="75" xfId="70" applyNumberFormat="1" applyFont="1" applyBorder="1" applyAlignment="1">
      <alignment vertical="center"/>
      <protection/>
    </xf>
    <xf numFmtId="166" fontId="0" fillId="0" borderId="76" xfId="70" applyNumberFormat="1" applyFont="1" applyBorder="1" applyAlignment="1">
      <alignment vertical="center"/>
      <protection/>
    </xf>
    <xf numFmtId="166" fontId="0" fillId="0" borderId="77" xfId="70" applyNumberFormat="1" applyFont="1" applyBorder="1" applyAlignment="1">
      <alignment vertical="center"/>
      <protection/>
    </xf>
    <xf numFmtId="166" fontId="0" fillId="0" borderId="78" xfId="70" applyNumberFormat="1" applyFont="1" applyBorder="1" applyAlignment="1">
      <alignment vertical="center"/>
      <protection/>
    </xf>
    <xf numFmtId="166" fontId="0" fillId="0" borderId="79" xfId="70" applyNumberFormat="1" applyFont="1" applyBorder="1" applyAlignment="1">
      <alignment vertical="center"/>
      <protection/>
    </xf>
    <xf numFmtId="0" fontId="37" fillId="0" borderId="80" xfId="70" applyFont="1" applyBorder="1" applyAlignment="1">
      <alignment horizontal="center" vertical="center"/>
      <protection/>
    </xf>
    <xf numFmtId="0" fontId="37" fillId="0" borderId="81" xfId="70" applyFont="1" applyBorder="1" applyAlignment="1">
      <alignment horizontal="center" vertical="center"/>
      <protection/>
    </xf>
    <xf numFmtId="0" fontId="37" fillId="0" borderId="81" xfId="70" applyFont="1" applyBorder="1" applyAlignment="1">
      <alignment vertical="center"/>
      <protection/>
    </xf>
    <xf numFmtId="0" fontId="37" fillId="0" borderId="82" xfId="70" applyFont="1" applyBorder="1" applyAlignment="1">
      <alignment horizontal="center" vertical="center"/>
      <protection/>
    </xf>
    <xf numFmtId="0" fontId="37" fillId="0" borderId="83" xfId="70" applyFont="1" applyBorder="1" applyAlignment="1">
      <alignment horizontal="center" vertical="center"/>
      <protection/>
    </xf>
    <xf numFmtId="0" fontId="37" fillId="0" borderId="83" xfId="70" applyFont="1" applyBorder="1" applyAlignment="1">
      <alignment vertical="center"/>
      <protection/>
    </xf>
    <xf numFmtId="166" fontId="0" fillId="0" borderId="84" xfId="70" applyNumberFormat="1" applyFont="1" applyBorder="1" applyAlignment="1">
      <alignment vertical="center"/>
      <protection/>
    </xf>
    <xf numFmtId="166" fontId="0" fillId="0" borderId="46" xfId="70" applyNumberFormat="1" applyFont="1" applyBorder="1" applyAlignment="1">
      <alignment vertical="center"/>
      <protection/>
    </xf>
    <xf numFmtId="166" fontId="0" fillId="0" borderId="85" xfId="70" applyNumberFormat="1" applyFont="1" applyBorder="1" applyAlignment="1">
      <alignment vertical="center"/>
      <protection/>
    </xf>
    <xf numFmtId="166" fontId="0" fillId="0" borderId="86" xfId="70" applyNumberFormat="1" applyFont="1" applyBorder="1" applyAlignment="1">
      <alignment vertical="center"/>
      <protection/>
    </xf>
    <xf numFmtId="166" fontId="0" fillId="0" borderId="87" xfId="70" applyNumberFormat="1" applyFont="1" applyBorder="1" applyAlignment="1">
      <alignment vertical="center"/>
      <protection/>
    </xf>
    <xf numFmtId="0" fontId="37" fillId="0" borderId="88" xfId="70" applyFont="1" applyBorder="1" applyAlignment="1">
      <alignment horizontal="center" vertical="center"/>
      <protection/>
    </xf>
    <xf numFmtId="0" fontId="37" fillId="0" borderId="0" xfId="70" applyFont="1" applyBorder="1" applyAlignment="1">
      <alignment horizontal="center" vertical="center"/>
      <protection/>
    </xf>
    <xf numFmtId="0" fontId="37" fillId="0" borderId="0" xfId="70" applyFont="1" applyBorder="1" applyAlignment="1">
      <alignment vertical="center"/>
      <protection/>
    </xf>
    <xf numFmtId="166" fontId="0" fillId="0" borderId="0" xfId="70" applyNumberFormat="1" applyFont="1" applyAlignment="1">
      <alignment horizontal="right"/>
      <protection/>
    </xf>
    <xf numFmtId="166" fontId="0" fillId="0" borderId="71" xfId="70" applyNumberFormat="1" applyFont="1" applyBorder="1" applyAlignment="1">
      <alignment horizontal="right"/>
      <protection/>
    </xf>
    <xf numFmtId="0" fontId="37" fillId="0" borderId="71" xfId="70" applyFont="1" applyBorder="1" applyAlignment="1">
      <alignment vertical="center"/>
      <protection/>
    </xf>
    <xf numFmtId="0" fontId="37" fillId="0" borderId="0" xfId="70" applyFont="1">
      <alignment/>
      <protection/>
    </xf>
    <xf numFmtId="0" fontId="37" fillId="0" borderId="0" xfId="70" applyFont="1" applyBorder="1">
      <alignment/>
      <protection/>
    </xf>
    <xf numFmtId="0" fontId="22" fillId="0" borderId="0" xfId="70" applyFont="1" applyBorder="1" applyAlignment="1">
      <alignment horizontal="center"/>
      <protection/>
    </xf>
    <xf numFmtId="0" fontId="22" fillId="0" borderId="75" xfId="70" applyFont="1" applyBorder="1" applyAlignment="1">
      <alignment horizontal="center" vertical="center" wrapText="1"/>
      <protection/>
    </xf>
    <xf numFmtId="3" fontId="23" fillId="0" borderId="72" xfId="70" applyNumberFormat="1" applyFont="1" applyBorder="1" applyAlignment="1">
      <alignment vertical="center"/>
      <protection/>
    </xf>
    <xf numFmtId="3" fontId="23" fillId="0" borderId="68" xfId="70" applyNumberFormat="1" applyFont="1" applyBorder="1" applyAlignment="1">
      <alignment vertical="center"/>
      <protection/>
    </xf>
    <xf numFmtId="3" fontId="0" fillId="0" borderId="75" xfId="70" applyNumberFormat="1" applyFont="1" applyBorder="1" applyAlignment="1">
      <alignment vertical="center"/>
      <protection/>
    </xf>
    <xf numFmtId="3" fontId="0" fillId="0" borderId="70" xfId="70" applyNumberFormat="1" applyFont="1" applyBorder="1" applyAlignment="1">
      <alignment vertical="center"/>
      <protection/>
    </xf>
    <xf numFmtId="3" fontId="0" fillId="0" borderId="78" xfId="70" applyNumberFormat="1" applyFont="1" applyBorder="1" applyAlignment="1">
      <alignment vertical="center"/>
      <protection/>
    </xf>
    <xf numFmtId="3" fontId="0" fillId="0" borderId="79" xfId="70" applyNumberFormat="1" applyFont="1" applyBorder="1" applyAlignment="1">
      <alignment vertical="center"/>
      <protection/>
    </xf>
    <xf numFmtId="3" fontId="37" fillId="0" borderId="78" xfId="70" applyNumberFormat="1" applyFont="1" applyBorder="1" applyAlignment="1">
      <alignment vertical="center"/>
      <protection/>
    </xf>
    <xf numFmtId="3" fontId="37" fillId="0" borderId="79" xfId="70" applyNumberFormat="1" applyFont="1" applyBorder="1" applyAlignment="1">
      <alignment vertical="center"/>
      <protection/>
    </xf>
    <xf numFmtId="3" fontId="0" fillId="0" borderId="84" xfId="70" applyNumberFormat="1" applyFont="1" applyBorder="1" applyAlignment="1">
      <alignment vertical="center"/>
      <protection/>
    </xf>
    <xf numFmtId="3" fontId="0" fillId="0" borderId="44" xfId="70" applyNumberFormat="1" applyFont="1" applyBorder="1" applyAlignment="1">
      <alignment vertical="center"/>
      <protection/>
    </xf>
    <xf numFmtId="3" fontId="23" fillId="0" borderId="67" xfId="70" applyNumberFormat="1" applyFont="1" applyBorder="1" applyAlignment="1">
      <alignment vertical="center"/>
      <protection/>
    </xf>
    <xf numFmtId="0" fontId="0" fillId="0" borderId="0" xfId="70" applyFont="1" applyAlignment="1">
      <alignment horizontal="right"/>
      <protection/>
    </xf>
    <xf numFmtId="3" fontId="17" fillId="0" borderId="0" xfId="70" applyNumberFormat="1" applyFont="1">
      <alignment/>
      <protection/>
    </xf>
    <xf numFmtId="0" fontId="36" fillId="0" borderId="66" xfId="70" applyFont="1" applyBorder="1" applyAlignment="1">
      <alignment horizontal="center" vertical="center" wrapText="1"/>
      <protection/>
    </xf>
    <xf numFmtId="0" fontId="38" fillId="0" borderId="89" xfId="70" applyFont="1" applyBorder="1" applyAlignment="1">
      <alignment horizontal="center" vertical="center"/>
      <protection/>
    </xf>
    <xf numFmtId="0" fontId="37" fillId="0" borderId="90" xfId="70" applyFont="1" applyBorder="1" applyAlignment="1">
      <alignment vertical="center"/>
      <protection/>
    </xf>
    <xf numFmtId="3" fontId="23" fillId="0" borderId="72" xfId="63" applyNumberFormat="1" applyFont="1" applyBorder="1" applyAlignment="1">
      <alignment vertical="center"/>
      <protection/>
    </xf>
    <xf numFmtId="3" fontId="23" fillId="0" borderId="68" xfId="63" applyNumberFormat="1" applyFont="1" applyBorder="1" applyAlignment="1">
      <alignment vertical="center"/>
      <protection/>
    </xf>
    <xf numFmtId="0" fontId="38" fillId="0" borderId="90" xfId="70" applyFont="1" applyBorder="1" applyAlignment="1">
      <alignment vertical="center"/>
      <protection/>
    </xf>
    <xf numFmtId="3" fontId="0" fillId="0" borderId="72" xfId="63" applyNumberFormat="1" applyFont="1" applyBorder="1" applyAlignment="1">
      <alignment vertical="center"/>
      <protection/>
    </xf>
    <xf numFmtId="3" fontId="0" fillId="0" borderId="72" xfId="63" applyNumberFormat="1" applyFont="1" applyBorder="1" applyAlignment="1">
      <alignment vertical="center"/>
      <protection/>
    </xf>
    <xf numFmtId="3" fontId="0" fillId="0" borderId="68" xfId="63" applyNumberFormat="1" applyFont="1" applyBorder="1" applyAlignment="1">
      <alignment vertical="center"/>
      <protection/>
    </xf>
    <xf numFmtId="0" fontId="38" fillId="0" borderId="66" xfId="70" applyFont="1" applyBorder="1" applyAlignment="1">
      <alignment horizontal="center" vertical="center"/>
      <protection/>
    </xf>
    <xf numFmtId="3" fontId="23" fillId="0" borderId="72" xfId="63" applyNumberFormat="1" applyFont="1" applyFill="1" applyBorder="1" applyAlignment="1">
      <alignment vertical="center"/>
      <protection/>
    </xf>
    <xf numFmtId="0" fontId="0" fillId="0" borderId="0" xfId="71" applyFont="1" applyFill="1">
      <alignment/>
      <protection/>
    </xf>
    <xf numFmtId="0" fontId="0" fillId="0" borderId="0" xfId="71" applyFill="1">
      <alignment/>
      <protection/>
    </xf>
    <xf numFmtId="0" fontId="23" fillId="0" borderId="51" xfId="71" applyFont="1" applyBorder="1">
      <alignment/>
      <protection/>
    </xf>
    <xf numFmtId="3" fontId="23" fillId="0" borderId="51" xfId="71" applyNumberFormat="1" applyFont="1" applyBorder="1">
      <alignment/>
      <protection/>
    </xf>
    <xf numFmtId="0" fontId="41" fillId="0" borderId="0" xfId="62" applyFont="1" applyAlignment="1">
      <alignment horizontal="right"/>
      <protection/>
    </xf>
    <xf numFmtId="0" fontId="43" fillId="0" borderId="0" xfId="72" applyFont="1">
      <alignment/>
      <protection/>
    </xf>
    <xf numFmtId="0" fontId="42" fillId="0" borderId="0" xfId="72" applyFont="1" applyAlignment="1">
      <alignment horizontal="justify"/>
      <protection/>
    </xf>
    <xf numFmtId="0" fontId="44" fillId="0" borderId="0" xfId="72" applyFont="1" applyAlignment="1">
      <alignment horizontal="right"/>
      <protection/>
    </xf>
    <xf numFmtId="0" fontId="42" fillId="0" borderId="57" xfId="72" applyFont="1" applyBorder="1" applyAlignment="1">
      <alignment vertical="center"/>
      <protection/>
    </xf>
    <xf numFmtId="3" fontId="42" fillId="0" borderId="51" xfId="72" applyNumberFormat="1" applyFont="1" applyBorder="1" applyAlignment="1">
      <alignment vertical="center"/>
      <protection/>
    </xf>
    <xf numFmtId="0" fontId="43" fillId="0" borderId="0" xfId="72" applyFont="1" applyAlignment="1">
      <alignment vertical="center"/>
      <protection/>
    </xf>
    <xf numFmtId="0" fontId="42" fillId="0" borderId="51" xfId="72" applyFont="1" applyBorder="1" applyAlignment="1">
      <alignment vertical="center"/>
      <protection/>
    </xf>
    <xf numFmtId="0" fontId="45" fillId="0" borderId="51" xfId="72" applyFont="1" applyBorder="1" applyAlignment="1">
      <alignment wrapText="1"/>
      <protection/>
    </xf>
    <xf numFmtId="3" fontId="43" fillId="0" borderId="51" xfId="72" applyNumberFormat="1" applyFont="1" applyBorder="1" applyAlignment="1">
      <alignment vertical="center"/>
      <protection/>
    </xf>
    <xf numFmtId="0" fontId="45" fillId="0" borderId="51" xfId="72" applyFont="1" applyBorder="1" applyAlignment="1">
      <alignment vertical="center" wrapText="1"/>
      <protection/>
    </xf>
    <xf numFmtId="3" fontId="43" fillId="0" borderId="51" xfId="72" applyNumberFormat="1" applyFont="1" applyBorder="1" applyAlignment="1">
      <alignment vertical="center" wrapText="1"/>
      <protection/>
    </xf>
    <xf numFmtId="0" fontId="43" fillId="0" borderId="0" xfId="72" applyFont="1" applyAlignment="1">
      <alignment vertical="center" wrapText="1"/>
      <protection/>
    </xf>
    <xf numFmtId="3" fontId="43" fillId="0" borderId="0" xfId="72" applyNumberFormat="1" applyFont="1" applyAlignment="1">
      <alignment vertical="center" wrapText="1"/>
      <protection/>
    </xf>
    <xf numFmtId="0" fontId="46" fillId="0" borderId="0" xfId="72" applyFont="1" applyAlignment="1">
      <alignment vertical="center" wrapText="1"/>
      <protection/>
    </xf>
    <xf numFmtId="3" fontId="43" fillId="25" borderId="51" xfId="72" applyNumberFormat="1" applyFont="1" applyFill="1" applyBorder="1" applyAlignment="1">
      <alignment vertical="center"/>
      <protection/>
    </xf>
    <xf numFmtId="3" fontId="42" fillId="0" borderId="51" xfId="72" applyNumberFormat="1" applyFont="1" applyBorder="1">
      <alignment/>
      <protection/>
    </xf>
    <xf numFmtId="49" fontId="42" fillId="0" borderId="51" xfId="72" applyNumberFormat="1" applyFont="1" applyBorder="1" applyAlignment="1">
      <alignment horizontal="center" vertical="center"/>
      <protection/>
    </xf>
    <xf numFmtId="0" fontId="43" fillId="0" borderId="0" xfId="72" applyFont="1" applyAlignment="1">
      <alignment horizontal="right"/>
      <protection/>
    </xf>
    <xf numFmtId="3" fontId="43" fillId="0" borderId="0" xfId="72" applyNumberFormat="1" applyFont="1">
      <alignment/>
      <protection/>
    </xf>
    <xf numFmtId="3" fontId="43" fillId="0" borderId="63" xfId="72" applyNumberFormat="1" applyFont="1" applyBorder="1">
      <alignment/>
      <protection/>
    </xf>
    <xf numFmtId="2" fontId="43" fillId="0" borderId="0" xfId="72" applyNumberFormat="1" applyFont="1">
      <alignment/>
      <protection/>
    </xf>
    <xf numFmtId="0" fontId="42" fillId="0" borderId="0" xfId="72" applyFont="1" applyAlignment="1">
      <alignment horizontal="right"/>
      <protection/>
    </xf>
    <xf numFmtId="0" fontId="37" fillId="0" borderId="0" xfId="62" applyFont="1" applyAlignment="1">
      <alignment horizontal="right"/>
      <protection/>
    </xf>
    <xf numFmtId="0" fontId="22" fillId="0" borderId="0" xfId="70" applyFont="1" applyAlignment="1">
      <alignment horizontal="right"/>
      <protection/>
    </xf>
    <xf numFmtId="3" fontId="23" fillId="0" borderId="0" xfId="60" applyNumberFormat="1" applyFont="1" applyAlignment="1">
      <alignment horizontal="center" vertical="center"/>
      <protection/>
    </xf>
    <xf numFmtId="165" fontId="35" fillId="0" borderId="0" xfId="60" applyNumberFormat="1" applyFont="1" applyAlignment="1">
      <alignment horizontal="center" vertical="center"/>
      <protection/>
    </xf>
    <xf numFmtId="4" fontId="22" fillId="0" borderId="0" xfId="64" applyNumberFormat="1" applyFont="1" applyBorder="1" applyAlignment="1">
      <alignment horizontal="center"/>
      <protection/>
    </xf>
    <xf numFmtId="0" fontId="23" fillId="0" borderId="0" xfId="62" applyFont="1" applyBorder="1" applyAlignment="1">
      <alignment horizontal="center"/>
      <protection/>
    </xf>
    <xf numFmtId="0" fontId="23" fillId="0" borderId="0" xfId="66" applyFont="1" applyBorder="1" applyAlignment="1">
      <alignment horizontal="center"/>
      <protection/>
    </xf>
    <xf numFmtId="0" fontId="23" fillId="0" borderId="0" xfId="67" applyFont="1" applyBorder="1" applyAlignment="1">
      <alignment horizontal="center"/>
      <protection/>
    </xf>
    <xf numFmtId="0" fontId="23" fillId="0" borderId="43" xfId="67" applyFont="1" applyBorder="1" applyAlignment="1">
      <alignment horizontal="center"/>
      <protection/>
    </xf>
    <xf numFmtId="0" fontId="23" fillId="0" borderId="0" xfId="65" applyFont="1" applyBorder="1" applyAlignment="1">
      <alignment horizontal="center"/>
      <protection/>
    </xf>
    <xf numFmtId="49" fontId="23" fillId="0" borderId="0" xfId="65" applyNumberFormat="1" applyFont="1" applyBorder="1" applyAlignment="1">
      <alignment horizontal="center"/>
      <protection/>
    </xf>
    <xf numFmtId="0" fontId="23" fillId="0" borderId="0" xfId="0" applyFont="1" applyBorder="1" applyAlignment="1">
      <alignment horizontal="center"/>
    </xf>
    <xf numFmtId="0" fontId="23" fillId="0" borderId="0" xfId="62" applyFont="1" applyBorder="1" applyAlignment="1">
      <alignment horizontal="center"/>
      <protection/>
    </xf>
    <xf numFmtId="168" fontId="23" fillId="0" borderId="0" xfId="62" applyNumberFormat="1" applyFont="1" applyBorder="1" applyAlignment="1">
      <alignment horizontal="center"/>
      <protection/>
    </xf>
    <xf numFmtId="0" fontId="42" fillId="0" borderId="0" xfId="72" applyFont="1" applyAlignment="1">
      <alignment horizontal="center"/>
      <protection/>
    </xf>
    <xf numFmtId="11" fontId="22" fillId="0" borderId="0" xfId="70" applyNumberFormat="1" applyFont="1" applyAlignment="1">
      <alignment horizontal="center" vertical="center" wrapText="1"/>
      <protection/>
    </xf>
    <xf numFmtId="0" fontId="22" fillId="0" borderId="0" xfId="70" applyFont="1" applyAlignment="1">
      <alignment horizontal="center" vertical="center"/>
      <protection/>
    </xf>
    <xf numFmtId="0" fontId="22" fillId="0" borderId="91" xfId="70" applyFont="1" applyBorder="1" applyAlignment="1">
      <alignment horizontal="center" vertical="center" wrapText="1"/>
      <protection/>
    </xf>
    <xf numFmtId="0" fontId="22" fillId="0" borderId="91" xfId="70" applyFont="1" applyBorder="1" applyAlignment="1">
      <alignment horizontal="center" vertical="center"/>
      <protection/>
    </xf>
    <xf numFmtId="0" fontId="22" fillId="0" borderId="67" xfId="70" applyFont="1" applyBorder="1" applyAlignment="1">
      <alignment horizontal="center" vertical="center"/>
      <protection/>
    </xf>
    <xf numFmtId="0" fontId="39" fillId="0" borderId="72" xfId="70" applyFont="1" applyBorder="1" applyAlignment="1">
      <alignment vertical="center" wrapText="1"/>
      <protection/>
    </xf>
  </cellXfs>
  <cellStyles count="6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_NK vevő kintlévőség 2007.12.31-ig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_2003.értékvesztés" xfId="60"/>
    <cellStyle name="Normál_2004. ÉRTÉKVESZTÉS" xfId="61"/>
    <cellStyle name="Normál_Ágazati" xfId="62"/>
    <cellStyle name="Normál_Egyszerűsített éves beszámoló 2001. év" xfId="63"/>
    <cellStyle name="Normál_Értékvesztés vált.2002." xfId="64"/>
    <cellStyle name="Normál_KIEGM2001" xfId="65"/>
    <cellStyle name="Normál_KIEGM99" xfId="66"/>
    <cellStyle name="Normál_Munkaügyi" xfId="67"/>
    <cellStyle name="Normál_Nagykovácsi_adófeltöltés_2008" xfId="68"/>
    <cellStyle name="Normál_NK vevő kintlévőség 2007.12.31-ig" xfId="69"/>
    <cellStyle name="Normál_NK_Éves_beszámoló+Kieg.mell.táblák_2006.végső" xfId="70"/>
    <cellStyle name="Normál_Törsvíz_zárás_2007. végleges kapcs.táblák" xfId="71"/>
    <cellStyle name="Normál_TV Energiaellátók jövedelemadója 2013 üzleti tervhez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  <cellStyle name="Százalék 2" xfId="80"/>
    <cellStyle name="Százalék_NK vevő kintlévőség 2007.12.31-ig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k%202013%20z&#225;r&#225;s%20egy&#233;b%20ktg%2060-40%%20201405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2013.könyvelt TÉNY"/>
      <sheetName val=" 2013.könyvelt számv.szétv. I."/>
      <sheetName val=" 2013.könyvelt elsődleges"/>
      <sheetName val=" 2013.Számviteli szétválasztás"/>
      <sheetName val="Ráfordítások"/>
      <sheetName val="BEVÉTEL"/>
      <sheetName val="Eredmény szétválasztva"/>
      <sheetName val="vevő kintlévőség"/>
      <sheetName val="2013_Értékveszt vált"/>
      <sheetName val="2013 IPA_Innovációs járulék_"/>
      <sheetName val="Adóalapot mód. tételek_"/>
      <sheetName val="Energiaellátók jöv.adója"/>
      <sheetName val="jövedelem nyereségminimum"/>
      <sheetName val="3111"/>
      <sheetName val="3113"/>
    </sheetNames>
    <sheetDataSet>
      <sheetData sheetId="6">
        <row r="11">
          <cell r="C11">
            <v>192325538</v>
          </cell>
          <cell r="D11">
            <v>127250178</v>
          </cell>
          <cell r="G11">
            <v>339403732</v>
          </cell>
        </row>
      </sheetData>
      <sheetData sheetId="10">
        <row r="6">
          <cell r="C6">
            <v>693.5250000283718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2" sqref="A2:K2"/>
    </sheetView>
  </sheetViews>
  <sheetFormatPr defaultColWidth="9.296875" defaultRowHeight="14.25"/>
  <cols>
    <col min="1" max="1" width="29.3984375" style="1" customWidth="1"/>
    <col min="2" max="2" width="11" style="1" customWidth="1"/>
    <col min="3" max="3" width="10.09765625" style="1" customWidth="1"/>
    <col min="4" max="4" width="9.8984375" style="2" customWidth="1"/>
    <col min="5" max="5" width="13.8984375" style="2" customWidth="1"/>
    <col min="6" max="6" width="11.3984375" style="3" customWidth="1"/>
    <col min="7" max="7" width="11.296875" style="3" customWidth="1"/>
    <col min="8" max="8" width="19" style="3" customWidth="1"/>
    <col min="9" max="9" width="12.69921875" style="3" customWidth="1"/>
    <col min="10" max="10" width="12" style="3" customWidth="1"/>
    <col min="11" max="11" width="12.3984375" style="3" customWidth="1"/>
    <col min="12" max="12" width="14.3984375" style="4" customWidth="1"/>
    <col min="13" max="13" width="13.296875" style="4" customWidth="1"/>
    <col min="14" max="16384" width="9.296875" style="4" customWidth="1"/>
  </cols>
  <sheetData>
    <row r="1" spans="1:11" ht="33" customHeight="1">
      <c r="A1" s="5" t="s">
        <v>0</v>
      </c>
      <c r="B1" s="6"/>
      <c r="C1" s="6"/>
      <c r="J1" s="7"/>
      <c r="K1" s="10" t="s">
        <v>1</v>
      </c>
    </row>
    <row r="2" spans="1:11" s="9" customFormat="1" ht="46.5" customHeight="1">
      <c r="A2" s="449" t="s">
        <v>217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</row>
    <row r="3" spans="1:11" s="9" customFormat="1" ht="27.75" customHeight="1">
      <c r="A3" s="450" t="s">
        <v>210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ht="39" customHeight="1" thickBot="1">
      <c r="K4" s="11" t="s">
        <v>2</v>
      </c>
    </row>
    <row r="5" spans="1:11" ht="16.5" customHeight="1">
      <c r="A5" s="12"/>
      <c r="B5" s="13" t="s">
        <v>3</v>
      </c>
      <c r="C5" s="13" t="s">
        <v>4</v>
      </c>
      <c r="D5" s="14" t="s">
        <v>5</v>
      </c>
      <c r="E5" s="327" t="s">
        <v>6</v>
      </c>
      <c r="F5" s="14" t="s">
        <v>7</v>
      </c>
      <c r="G5" s="14" t="s">
        <v>8</v>
      </c>
      <c r="H5" s="16">
        <v>1</v>
      </c>
      <c r="I5" s="17" t="s">
        <v>9</v>
      </c>
      <c r="J5" s="18" t="s">
        <v>10</v>
      </c>
      <c r="K5" s="19"/>
    </row>
    <row r="6" spans="1:11" ht="16.5" customHeight="1" thickBot="1">
      <c r="A6" s="20" t="s">
        <v>11</v>
      </c>
      <c r="B6" s="21" t="s">
        <v>12</v>
      </c>
      <c r="C6" s="21" t="s">
        <v>12</v>
      </c>
      <c r="D6" s="21" t="s">
        <v>12</v>
      </c>
      <c r="E6" s="328" t="s">
        <v>12</v>
      </c>
      <c r="F6" s="328" t="s">
        <v>12</v>
      </c>
      <c r="G6" s="21" t="s">
        <v>13</v>
      </c>
      <c r="H6" s="22" t="s">
        <v>14</v>
      </c>
      <c r="I6" s="22" t="s">
        <v>15</v>
      </c>
      <c r="J6" s="21" t="s">
        <v>16</v>
      </c>
      <c r="K6" s="23" t="s">
        <v>17</v>
      </c>
    </row>
    <row r="7" spans="1:12" ht="14.25" customHeight="1">
      <c r="A7" s="24" t="s">
        <v>18</v>
      </c>
      <c r="B7" s="325">
        <v>0</v>
      </c>
      <c r="C7" s="325">
        <v>441</v>
      </c>
      <c r="D7" s="325">
        <v>0</v>
      </c>
      <c r="E7" s="325">
        <v>0</v>
      </c>
      <c r="F7" s="325">
        <v>207</v>
      </c>
      <c r="G7" s="325">
        <v>0</v>
      </c>
      <c r="H7" s="26">
        <v>35608</v>
      </c>
      <c r="I7" s="27">
        <v>36256</v>
      </c>
      <c r="J7" s="28"/>
      <c r="K7" s="29">
        <f>I7+J7</f>
        <v>36256</v>
      </c>
      <c r="L7" s="30"/>
    </row>
    <row r="8" spans="1:11" ht="14.25" customHeight="1">
      <c r="A8" s="31" t="s">
        <v>19</v>
      </c>
      <c r="B8" s="326">
        <v>19</v>
      </c>
      <c r="C8" s="326">
        <v>38</v>
      </c>
      <c r="D8" s="326">
        <v>0</v>
      </c>
      <c r="E8" s="326">
        <v>31</v>
      </c>
      <c r="F8" s="326">
        <v>9</v>
      </c>
      <c r="G8" s="67">
        <v>393</v>
      </c>
      <c r="H8" s="32">
        <v>213</v>
      </c>
      <c r="I8" s="27">
        <v>703</v>
      </c>
      <c r="J8" s="33">
        <v>2374</v>
      </c>
      <c r="K8" s="33">
        <f>I8+J8</f>
        <v>3077</v>
      </c>
    </row>
    <row r="9" spans="1:12" s="39" customFormat="1" ht="18" customHeight="1">
      <c r="A9" s="34" t="s">
        <v>20</v>
      </c>
      <c r="B9" s="35">
        <f aca="true" t="shared" si="0" ref="B9:J9">SUM(B7:B8)</f>
        <v>19</v>
      </c>
      <c r="C9" s="35">
        <f t="shared" si="0"/>
        <v>479</v>
      </c>
      <c r="D9" s="35">
        <f t="shared" si="0"/>
        <v>0</v>
      </c>
      <c r="E9" s="35">
        <f t="shared" si="0"/>
        <v>31</v>
      </c>
      <c r="F9" s="35">
        <f t="shared" si="0"/>
        <v>216</v>
      </c>
      <c r="G9" s="35">
        <f t="shared" si="0"/>
        <v>393</v>
      </c>
      <c r="H9" s="35">
        <f t="shared" si="0"/>
        <v>35821</v>
      </c>
      <c r="I9" s="36">
        <f t="shared" si="0"/>
        <v>36959</v>
      </c>
      <c r="J9" s="37">
        <f t="shared" si="0"/>
        <v>2374</v>
      </c>
      <c r="K9" s="37">
        <f>SUM(I9:J9)</f>
        <v>39333</v>
      </c>
      <c r="L9" s="38"/>
    </row>
    <row r="10" spans="1:13" ht="14.25" customHeight="1">
      <c r="A10" s="24" t="s">
        <v>21</v>
      </c>
      <c r="B10" s="25">
        <v>0</v>
      </c>
      <c r="C10" s="25">
        <v>0</v>
      </c>
      <c r="D10" s="28">
        <v>0</v>
      </c>
      <c r="E10" s="28">
        <v>0</v>
      </c>
      <c r="F10" s="25">
        <v>385</v>
      </c>
      <c r="G10" s="40">
        <v>35223</v>
      </c>
      <c r="H10" s="41">
        <f>SUM(B10:G10)</f>
        <v>35608</v>
      </c>
      <c r="I10" s="42"/>
      <c r="J10" s="43">
        <v>0</v>
      </c>
      <c r="K10" s="40"/>
      <c r="L10" s="30"/>
      <c r="M10" s="30"/>
    </row>
    <row r="11" spans="1:13" ht="14.25" customHeight="1">
      <c r="A11" s="44" t="s">
        <v>22</v>
      </c>
      <c r="B11" s="45"/>
      <c r="C11" s="45"/>
      <c r="D11" s="46"/>
      <c r="E11" s="46"/>
      <c r="F11" s="45">
        <v>17</v>
      </c>
      <c r="G11" s="47">
        <v>196</v>
      </c>
      <c r="H11" s="41">
        <f>SUM(B11:G11)</f>
        <v>213</v>
      </c>
      <c r="I11" s="48"/>
      <c r="J11" s="41">
        <v>16</v>
      </c>
      <c r="K11" s="47"/>
      <c r="L11" s="30"/>
      <c r="M11" s="30"/>
    </row>
    <row r="12" spans="1:13" ht="18" customHeight="1">
      <c r="A12" s="49" t="s">
        <v>23</v>
      </c>
      <c r="B12" s="50">
        <f aca="true" t="shared" si="1" ref="B12:H12">SUM(B10:B11)</f>
        <v>0</v>
      </c>
      <c r="C12" s="50">
        <f t="shared" si="1"/>
        <v>0</v>
      </c>
      <c r="D12" s="50">
        <f t="shared" si="1"/>
        <v>0</v>
      </c>
      <c r="E12" s="50">
        <f t="shared" si="1"/>
        <v>0</v>
      </c>
      <c r="F12" s="50">
        <f t="shared" si="1"/>
        <v>402</v>
      </c>
      <c r="G12" s="50">
        <f t="shared" si="1"/>
        <v>35419</v>
      </c>
      <c r="H12" s="51">
        <f t="shared" si="1"/>
        <v>35821</v>
      </c>
      <c r="I12" s="52"/>
      <c r="J12" s="51"/>
      <c r="K12" s="51"/>
      <c r="L12" s="30"/>
      <c r="M12" s="30"/>
    </row>
    <row r="13" spans="1:13" s="57" customFormat="1" ht="26.25" customHeight="1">
      <c r="A13" s="53" t="s">
        <v>24</v>
      </c>
      <c r="B13" s="54">
        <f aca="true" t="shared" si="2" ref="B13:G13">B9+B12</f>
        <v>19</v>
      </c>
      <c r="C13" s="54">
        <f t="shared" si="2"/>
        <v>479</v>
      </c>
      <c r="D13" s="54">
        <f t="shared" si="2"/>
        <v>0</v>
      </c>
      <c r="E13" s="54">
        <f t="shared" si="2"/>
        <v>31</v>
      </c>
      <c r="F13" s="54">
        <f t="shared" si="2"/>
        <v>618</v>
      </c>
      <c r="G13" s="54">
        <f t="shared" si="2"/>
        <v>35812</v>
      </c>
      <c r="H13" s="55"/>
      <c r="I13" s="54">
        <f>I9+I12</f>
        <v>36959</v>
      </c>
      <c r="J13" s="54">
        <f>J9+J12</f>
        <v>2374</v>
      </c>
      <c r="K13" s="55">
        <f>K9+K12</f>
        <v>39333</v>
      </c>
      <c r="L13" s="56"/>
      <c r="M13" s="56"/>
    </row>
    <row r="14" spans="1:13" ht="14.25" customHeight="1">
      <c r="A14" s="58" t="s">
        <v>25</v>
      </c>
      <c r="B14" s="59"/>
      <c r="C14" s="60">
        <v>0</v>
      </c>
      <c r="D14" s="60">
        <v>0</v>
      </c>
      <c r="E14" s="61" t="s">
        <v>26</v>
      </c>
      <c r="F14" s="61" t="s">
        <v>27</v>
      </c>
      <c r="G14" s="62" t="s">
        <v>28</v>
      </c>
      <c r="H14" s="62" t="s">
        <v>29</v>
      </c>
      <c r="I14" s="48"/>
      <c r="J14" s="63"/>
      <c r="K14" s="63"/>
      <c r="M14" s="30"/>
    </row>
    <row r="15" spans="1:13" ht="14.25" customHeight="1" thickBot="1">
      <c r="A15" s="64"/>
      <c r="B15" s="65"/>
      <c r="C15" s="66"/>
      <c r="D15" s="67"/>
      <c r="E15" s="67"/>
      <c r="F15" s="68"/>
      <c r="G15" s="69"/>
      <c r="H15" s="70"/>
      <c r="I15" s="71"/>
      <c r="J15" s="72"/>
      <c r="K15" s="72"/>
      <c r="M15" s="30"/>
    </row>
    <row r="16" spans="1:13" s="354" customFormat="1" ht="24.75" customHeight="1" thickBot="1">
      <c r="A16" s="348" t="s">
        <v>30</v>
      </c>
      <c r="B16" s="349"/>
      <c r="C16" s="350">
        <f>C9*C14</f>
        <v>0</v>
      </c>
      <c r="D16" s="350">
        <f>D9*D14</f>
        <v>0</v>
      </c>
      <c r="E16" s="350">
        <v>9</v>
      </c>
      <c r="F16" s="350">
        <v>108</v>
      </c>
      <c r="G16" s="350">
        <v>275</v>
      </c>
      <c r="H16" s="350">
        <v>35821</v>
      </c>
      <c r="I16" s="351"/>
      <c r="J16" s="352"/>
      <c r="K16" s="353">
        <f>E16+F16+G16+H16</f>
        <v>36213</v>
      </c>
      <c r="M16" s="355"/>
    </row>
    <row r="17" spans="1:13" ht="22.5" customHeight="1">
      <c r="A17" s="3"/>
      <c r="B17" s="3"/>
      <c r="C17" s="3"/>
      <c r="D17" s="3"/>
      <c r="E17" s="3"/>
      <c r="M17" s="30"/>
    </row>
    <row r="18" spans="1:5" ht="12.75">
      <c r="A18" s="3"/>
      <c r="B18" s="3"/>
      <c r="C18" s="3"/>
      <c r="D18" s="3"/>
      <c r="E18" s="3"/>
    </row>
    <row r="20" spans="9:13" ht="12.75">
      <c r="I20" s="73"/>
      <c r="J20" s="73"/>
      <c r="K20" s="74"/>
      <c r="L20" s="74"/>
      <c r="M20" s="74"/>
    </row>
    <row r="21" spans="1:10" s="80" customFormat="1" ht="16.5" customHeight="1">
      <c r="A21" s="75"/>
      <c r="B21" s="76" t="s">
        <v>215</v>
      </c>
      <c r="C21" s="75" t="s">
        <v>31</v>
      </c>
      <c r="D21" s="77"/>
      <c r="E21" s="77"/>
      <c r="F21" s="77"/>
      <c r="G21" s="78"/>
      <c r="H21" s="78"/>
      <c r="I21" s="78"/>
      <c r="J21" s="79"/>
    </row>
    <row r="22" spans="1:10" s="85" customFormat="1" ht="12.75">
      <c r="A22" s="81"/>
      <c r="B22" s="81"/>
      <c r="C22" s="81"/>
      <c r="D22" s="82"/>
      <c r="E22" s="82"/>
      <c r="F22" s="82"/>
      <c r="G22" s="83"/>
      <c r="H22" s="83"/>
      <c r="I22" s="83"/>
      <c r="J22" s="84"/>
    </row>
    <row r="23" spans="2:10" s="85" customFormat="1" ht="12.75">
      <c r="B23" s="84"/>
      <c r="C23" s="84"/>
      <c r="D23" s="84"/>
      <c r="E23" s="84"/>
      <c r="F23" s="84"/>
      <c r="G23" s="84"/>
      <c r="H23" s="84"/>
      <c r="I23" s="84"/>
      <c r="J23" s="84"/>
    </row>
    <row r="24" spans="1:10" s="85" customFormat="1" ht="16.5" customHeight="1">
      <c r="A24" s="86"/>
      <c r="B24" s="87">
        <f aca="true" t="shared" si="3" ref="B24:G24">C14</f>
        <v>0</v>
      </c>
      <c r="C24" s="87">
        <f t="shared" si="3"/>
        <v>0</v>
      </c>
      <c r="D24" s="87" t="str">
        <f t="shared" si="3"/>
        <v>30%</v>
      </c>
      <c r="E24" s="87" t="str">
        <f t="shared" si="3"/>
        <v>50%</v>
      </c>
      <c r="F24" s="87" t="str">
        <f t="shared" si="3"/>
        <v>70%</v>
      </c>
      <c r="G24" s="88" t="str">
        <f t="shared" si="3"/>
        <v>100%</v>
      </c>
      <c r="H24" s="89" t="s">
        <v>32</v>
      </c>
      <c r="J24" s="84"/>
    </row>
    <row r="25" spans="1:10" s="85" customFormat="1" ht="16.5" customHeight="1">
      <c r="A25" s="90" t="s">
        <v>33</v>
      </c>
      <c r="B25" s="91" t="s">
        <v>4</v>
      </c>
      <c r="C25" s="92" t="s">
        <v>5</v>
      </c>
      <c r="D25" s="15" t="s">
        <v>6</v>
      </c>
      <c r="E25" s="92" t="s">
        <v>7</v>
      </c>
      <c r="F25" s="93" t="s">
        <v>34</v>
      </c>
      <c r="G25" s="94" t="s">
        <v>35</v>
      </c>
      <c r="H25" s="95" t="s">
        <v>36</v>
      </c>
      <c r="J25" s="84"/>
    </row>
    <row r="26" spans="1:10" s="85" customFormat="1" ht="18" customHeight="1">
      <c r="A26" s="24" t="s">
        <v>37</v>
      </c>
      <c r="B26" s="96">
        <f>SUM(C7*B24)</f>
        <v>0</v>
      </c>
      <c r="C26" s="96">
        <f>SUM(D7*C24)</f>
        <v>0</v>
      </c>
      <c r="D26" s="96">
        <v>0</v>
      </c>
      <c r="E26" s="96">
        <v>103</v>
      </c>
      <c r="F26" s="96">
        <v>0</v>
      </c>
      <c r="G26" s="96">
        <v>35608</v>
      </c>
      <c r="H26" s="97">
        <f>SUM(B26:G26)</f>
        <v>35711</v>
      </c>
      <c r="J26" s="84"/>
    </row>
    <row r="27" spans="1:10" s="85" customFormat="1" ht="18" customHeight="1">
      <c r="A27" s="98" t="s">
        <v>38</v>
      </c>
      <c r="B27" s="99">
        <f>SUM(C8*B24)</f>
        <v>0</v>
      </c>
      <c r="C27" s="99">
        <f>SUM(D8*C24)</f>
        <v>0</v>
      </c>
      <c r="D27" s="99">
        <v>9</v>
      </c>
      <c r="E27" s="99">
        <v>5</v>
      </c>
      <c r="F27" s="99">
        <v>275</v>
      </c>
      <c r="G27" s="99">
        <v>213</v>
      </c>
      <c r="H27" s="100">
        <f>SUM(B27:G27)</f>
        <v>502</v>
      </c>
      <c r="J27" s="84"/>
    </row>
    <row r="28" spans="1:10" s="103" customFormat="1" ht="25.5" customHeight="1">
      <c r="A28" s="101" t="s">
        <v>39</v>
      </c>
      <c r="B28" s="102">
        <f aca="true" t="shared" si="4" ref="B28:H28">SUM(B26:B27)</f>
        <v>0</v>
      </c>
      <c r="C28" s="102">
        <f t="shared" si="4"/>
        <v>0</v>
      </c>
      <c r="D28" s="102">
        <f t="shared" si="4"/>
        <v>9</v>
      </c>
      <c r="E28" s="102">
        <f t="shared" si="4"/>
        <v>108</v>
      </c>
      <c r="F28" s="102">
        <f t="shared" si="4"/>
        <v>275</v>
      </c>
      <c r="G28" s="102">
        <f t="shared" si="4"/>
        <v>35821</v>
      </c>
      <c r="H28" s="102">
        <f t="shared" si="4"/>
        <v>36213</v>
      </c>
      <c r="J28" s="104"/>
    </row>
    <row r="29" spans="1:8" ht="12.75">
      <c r="A29" s="3"/>
      <c r="E29" s="3"/>
      <c r="G29" s="8"/>
      <c r="H29" s="8"/>
    </row>
    <row r="31" spans="1:11" ht="12.7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</row>
    <row r="33" s="4" customFormat="1" ht="12.75">
      <c r="A33" s="3"/>
    </row>
    <row r="34" s="4" customFormat="1" ht="12.75">
      <c r="A34" s="3"/>
    </row>
    <row r="35" s="4" customFormat="1" ht="12.75">
      <c r="A35" s="3"/>
    </row>
    <row r="36" s="4" customFormat="1" ht="12.75">
      <c r="A36" s="3"/>
    </row>
    <row r="37" s="4" customFormat="1" ht="12.75">
      <c r="A37" s="3"/>
    </row>
    <row r="38" s="4" customFormat="1" ht="12.75">
      <c r="A38" s="3"/>
    </row>
    <row r="39" spans="1:2" s="4" customFormat="1" ht="12.75">
      <c r="A39" s="3"/>
      <c r="B39" s="3"/>
    </row>
    <row r="40" spans="1:2" s="4" customFormat="1" ht="12.75">
      <c r="A40" s="3"/>
      <c r="B40" s="3"/>
    </row>
    <row r="41" spans="1:2" s="4" customFormat="1" ht="12.75">
      <c r="A41" s="3"/>
      <c r="B41" s="3"/>
    </row>
    <row r="42" spans="1:2" s="4" customFormat="1" ht="12.75">
      <c r="A42" s="3"/>
      <c r="B42" s="3"/>
    </row>
    <row r="43" spans="1:2" s="4" customFormat="1" ht="12.75">
      <c r="A43" s="3"/>
      <c r="B43" s="3"/>
    </row>
  </sheetData>
  <sheetProtection/>
  <mergeCells count="2">
    <mergeCell ref="A2:K2"/>
    <mergeCell ref="A3:K3"/>
  </mergeCells>
  <printOptions/>
  <pageMargins left="0.5298611111111111" right="0.2361111111111111" top="0.8638888888888889" bottom="0.19652777777777777" header="0.5118055555555555" footer="0.511805555555555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09765625" defaultRowHeight="14.25"/>
  <cols>
    <col min="1" max="1" width="34" style="245" customWidth="1"/>
    <col min="2" max="2" width="22.296875" style="245" customWidth="1"/>
    <col min="3" max="16384" width="9.09765625" style="245" customWidth="1"/>
  </cols>
  <sheetData>
    <row r="1" spans="1:4" s="119" customFormat="1" ht="12.75">
      <c r="A1" s="199" t="s">
        <v>51</v>
      </c>
      <c r="B1" s="242"/>
      <c r="D1" s="424" t="s">
        <v>206</v>
      </c>
    </row>
    <row r="2" spans="1:2" s="119" customFormat="1" ht="13.5">
      <c r="A2" s="118"/>
      <c r="B2" s="118"/>
    </row>
    <row r="3" spans="1:2" s="119" customFormat="1" ht="13.5">
      <c r="A3" s="118"/>
      <c r="B3" s="118"/>
    </row>
    <row r="4" spans="1:2" s="119" customFormat="1" ht="13.5">
      <c r="A4" s="118"/>
      <c r="B4" s="118"/>
    </row>
    <row r="5" spans="1:2" s="119" customFormat="1" ht="15" customHeight="1">
      <c r="A5" s="459" t="s">
        <v>189</v>
      </c>
      <c r="B5" s="459"/>
    </row>
    <row r="6" spans="1:2" s="119" customFormat="1" ht="15" customHeight="1">
      <c r="A6" s="460" t="s">
        <v>209</v>
      </c>
      <c r="B6" s="460"/>
    </row>
    <row r="8" spans="1:2" ht="21" customHeight="1">
      <c r="A8" s="243"/>
      <c r="B8" s="244"/>
    </row>
    <row r="9" spans="1:2" ht="18" customHeight="1">
      <c r="A9" s="246" t="s">
        <v>56</v>
      </c>
      <c r="B9" s="247" t="s">
        <v>190</v>
      </c>
    </row>
    <row r="10" spans="1:2" ht="13.5">
      <c r="A10" s="248" t="s">
        <v>191</v>
      </c>
      <c r="B10" s="249">
        <v>694</v>
      </c>
    </row>
    <row r="11" spans="1:2" ht="13.5">
      <c r="A11" s="250" t="s">
        <v>192</v>
      </c>
      <c r="B11" s="251">
        <v>12590</v>
      </c>
    </row>
    <row r="12" spans="1:2" ht="13.5">
      <c r="A12" s="250" t="s">
        <v>193</v>
      </c>
      <c r="B12" s="347">
        <v>6519</v>
      </c>
    </row>
    <row r="13" spans="1:2" ht="13.5">
      <c r="A13" s="246" t="s">
        <v>205</v>
      </c>
      <c r="B13" s="252">
        <f>B10+B11-B12</f>
        <v>6765</v>
      </c>
    </row>
    <row r="14" spans="1:2" ht="13.5">
      <c r="A14" s="253" t="s">
        <v>194</v>
      </c>
      <c r="B14" s="254">
        <v>676</v>
      </c>
    </row>
    <row r="15" ht="13.5">
      <c r="D15" s="261"/>
    </row>
    <row r="17" spans="1:2" ht="13.5">
      <c r="A17" s="255" t="s">
        <v>195</v>
      </c>
      <c r="B17" s="256" t="s">
        <v>190</v>
      </c>
    </row>
    <row r="18" spans="1:2" ht="13.5">
      <c r="A18" s="336" t="s">
        <v>199</v>
      </c>
      <c r="B18" s="258">
        <v>459601</v>
      </c>
    </row>
    <row r="19" spans="1:2" ht="13.5">
      <c r="A19" s="336" t="s">
        <v>186</v>
      </c>
      <c r="B19" s="258">
        <v>-18380</v>
      </c>
    </row>
    <row r="20" spans="1:2" ht="13.5">
      <c r="A20" s="257" t="s">
        <v>39</v>
      </c>
      <c r="B20" s="258">
        <f>SUM(B18:B19)</f>
        <v>441221</v>
      </c>
    </row>
    <row r="21" spans="1:2" ht="13.5">
      <c r="A21" s="259"/>
      <c r="B21" s="262">
        <v>0.02</v>
      </c>
    </row>
    <row r="22" spans="1:2" ht="13.5">
      <c r="A22" s="263" t="s">
        <v>188</v>
      </c>
      <c r="B22" s="260">
        <f>B20*B21</f>
        <v>8824</v>
      </c>
    </row>
    <row r="23" spans="1:2" ht="13.5">
      <c r="A23" s="422" t="s">
        <v>365</v>
      </c>
      <c r="B23" s="423">
        <v>882</v>
      </c>
    </row>
    <row r="24" spans="1:2" ht="13.5">
      <c r="A24" s="344"/>
      <c r="B24" s="345"/>
    </row>
    <row r="25" spans="1:2" ht="13.5">
      <c r="A25" s="344"/>
      <c r="B25" s="345"/>
    </row>
    <row r="27" spans="1:6" ht="13.5">
      <c r="A27" s="420" t="s">
        <v>341</v>
      </c>
      <c r="B27" s="421"/>
      <c r="C27" s="421"/>
      <c r="D27" s="421"/>
      <c r="E27" s="421"/>
      <c r="F27" s="421"/>
    </row>
    <row r="28" spans="1:6" ht="13.5">
      <c r="A28" s="420" t="s">
        <v>342</v>
      </c>
      <c r="B28" s="421"/>
      <c r="C28" s="421"/>
      <c r="D28" s="421"/>
      <c r="E28" s="421"/>
      <c r="F28" s="421"/>
    </row>
  </sheetData>
  <sheetProtection/>
  <mergeCells count="2">
    <mergeCell ref="A5:B5"/>
    <mergeCell ref="A6:B6"/>
  </mergeCells>
  <printOptions/>
  <pageMargins left="1.3385826771653544" right="0.2362204724409449" top="1.2598425196850394" bottom="0.984251968503937" header="0.4724409448818898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1" sqref="A1"/>
    </sheetView>
  </sheetViews>
  <sheetFormatPr defaultColWidth="9.09765625" defaultRowHeight="14.25"/>
  <cols>
    <col min="1" max="1" width="84.3984375" style="425" customWidth="1"/>
    <col min="2" max="2" width="15.296875" style="425" customWidth="1"/>
    <col min="3" max="3" width="13" style="425" customWidth="1"/>
    <col min="4" max="4" width="10.09765625" style="425" bestFit="1" customWidth="1"/>
    <col min="5" max="16384" width="9.09765625" style="425" customWidth="1"/>
  </cols>
  <sheetData>
    <row r="1" spans="1:2" ht="13.5">
      <c r="A1" s="199" t="s">
        <v>51</v>
      </c>
      <c r="B1" s="446" t="s">
        <v>337</v>
      </c>
    </row>
    <row r="4" spans="1:2" ht="13.5">
      <c r="A4" s="461" t="s">
        <v>366</v>
      </c>
      <c r="B4" s="461"/>
    </row>
    <row r="5" spans="1:2" ht="13.5">
      <c r="A5" s="461" t="s">
        <v>219</v>
      </c>
      <c r="B5" s="461"/>
    </row>
    <row r="6" ht="13.5">
      <c r="A6" s="426"/>
    </row>
    <row r="7" ht="13.5">
      <c r="B7" s="427" t="s">
        <v>50</v>
      </c>
    </row>
    <row r="8" spans="1:2" s="430" customFormat="1" ht="24.75" customHeight="1">
      <c r="A8" s="428" t="s">
        <v>343</v>
      </c>
      <c r="B8" s="429">
        <f>'[1]Adóalapot mód. tételek_'!C6</f>
        <v>694</v>
      </c>
    </row>
    <row r="9" spans="1:2" s="430" customFormat="1" ht="24.75" customHeight="1">
      <c r="A9" s="431" t="s">
        <v>344</v>
      </c>
      <c r="B9" s="429">
        <f>SUM(B10:B16)</f>
        <v>0</v>
      </c>
    </row>
    <row r="10" spans="1:2" ht="13.5">
      <c r="A10" s="432" t="s">
        <v>345</v>
      </c>
      <c r="B10" s="433"/>
    </row>
    <row r="11" spans="1:5" s="436" customFormat="1" ht="46.5" customHeight="1">
      <c r="A11" s="434" t="s">
        <v>346</v>
      </c>
      <c r="B11" s="435"/>
      <c r="D11" s="437"/>
      <c r="E11" s="438"/>
    </row>
    <row r="12" spans="1:2" s="436" customFormat="1" ht="46.5" customHeight="1">
      <c r="A12" s="434" t="s">
        <v>368</v>
      </c>
      <c r="B12" s="435"/>
    </row>
    <row r="13" spans="1:2" ht="36">
      <c r="A13" s="432" t="s">
        <v>347</v>
      </c>
      <c r="B13" s="433"/>
    </row>
    <row r="14" spans="1:2" ht="36">
      <c r="A14" s="432" t="s">
        <v>348</v>
      </c>
      <c r="B14" s="433"/>
    </row>
    <row r="15" spans="1:2" ht="24">
      <c r="A15" s="432" t="s">
        <v>349</v>
      </c>
      <c r="B15" s="433"/>
    </row>
    <row r="16" spans="1:2" ht="24">
      <c r="A16" s="432" t="s">
        <v>350</v>
      </c>
      <c r="B16" s="433"/>
    </row>
    <row r="17" spans="1:2" s="430" customFormat="1" ht="24.75" customHeight="1">
      <c r="A17" s="431" t="s">
        <v>367</v>
      </c>
      <c r="B17" s="429">
        <f>SUM(B18:B24)</f>
        <v>59157</v>
      </c>
    </row>
    <row r="18" spans="1:2" ht="24">
      <c r="A18" s="432" t="s">
        <v>351</v>
      </c>
      <c r="B18" s="433"/>
    </row>
    <row r="19" spans="1:2" ht="36">
      <c r="A19" s="432" t="s">
        <v>352</v>
      </c>
      <c r="B19" s="433">
        <v>59157</v>
      </c>
    </row>
    <row r="20" spans="1:2" ht="36">
      <c r="A20" s="432" t="s">
        <v>353</v>
      </c>
      <c r="B20" s="433"/>
    </row>
    <row r="21" spans="1:2" ht="36">
      <c r="A21" s="432" t="s">
        <v>354</v>
      </c>
      <c r="B21" s="433"/>
    </row>
    <row r="22" spans="1:2" ht="36">
      <c r="A22" s="432" t="s">
        <v>355</v>
      </c>
      <c r="B22" s="433"/>
    </row>
    <row r="23" spans="1:2" ht="24">
      <c r="A23" s="432" t="s">
        <v>356</v>
      </c>
      <c r="B23" s="433"/>
    </row>
    <row r="24" spans="1:2" ht="24">
      <c r="A24" s="432" t="s">
        <v>357</v>
      </c>
      <c r="B24" s="433"/>
    </row>
    <row r="25" spans="1:2" s="430" customFormat="1" ht="24.75" customHeight="1">
      <c r="A25" s="431" t="s">
        <v>358</v>
      </c>
      <c r="B25" s="429">
        <f>B8+B9-B17</f>
        <v>-58463</v>
      </c>
    </row>
    <row r="26" spans="1:3" s="430" customFormat="1" ht="24.75" customHeight="1">
      <c r="A26" s="431" t="s">
        <v>359</v>
      </c>
      <c r="B26" s="439"/>
      <c r="C26" s="440">
        <f>B25*B34/100</f>
        <v>-55049</v>
      </c>
    </row>
    <row r="27" spans="1:3" s="430" customFormat="1" ht="24.75" customHeight="1">
      <c r="A27" s="431" t="s">
        <v>360</v>
      </c>
      <c r="B27" s="439"/>
      <c r="C27" s="441" t="s">
        <v>361</v>
      </c>
    </row>
    <row r="28" spans="1:3" s="430" customFormat="1" ht="24.75" customHeight="1">
      <c r="A28" s="431" t="s">
        <v>208</v>
      </c>
      <c r="B28" s="439"/>
      <c r="C28" s="429">
        <f>C26*0.31</f>
        <v>-17065</v>
      </c>
    </row>
    <row r="31" spans="1:3" ht="13.5">
      <c r="A31" s="442" t="s">
        <v>362</v>
      </c>
      <c r="B31" s="443">
        <f>'[1]Eredmény szétválasztva'!C11+'[1]Eredmény szétválasztva'!D11</f>
        <v>319575716</v>
      </c>
      <c r="C31" s="425" t="s">
        <v>363</v>
      </c>
    </row>
    <row r="32" spans="1:3" ht="13.5">
      <c r="A32" s="442" t="s">
        <v>364</v>
      </c>
      <c r="B32" s="444">
        <f>'[1]Eredmény szétválasztva'!G11</f>
        <v>339403732</v>
      </c>
      <c r="C32" s="425" t="s">
        <v>363</v>
      </c>
    </row>
    <row r="34" ht="13.5">
      <c r="B34" s="445">
        <f>B31/B32*100</f>
        <v>94.16</v>
      </c>
    </row>
  </sheetData>
  <sheetProtection/>
  <mergeCells count="2">
    <mergeCell ref="A4:B4"/>
    <mergeCell ref="A5:B5"/>
  </mergeCells>
  <printOptions/>
  <pageMargins left="0.984251968503937" right="0.1968503937007874" top="0.984251968503937" bottom="0.35433070866141736" header="0.5118110236220472" footer="0.196850393700787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"/>
    </sheetView>
  </sheetViews>
  <sheetFormatPr defaultColWidth="9.09765625" defaultRowHeight="14.25"/>
  <cols>
    <col min="1" max="1" width="4" style="356" customWidth="1"/>
    <col min="2" max="2" width="3.69921875" style="356" customWidth="1"/>
    <col min="3" max="3" width="43.69921875" style="356" bestFit="1" customWidth="1"/>
    <col min="4" max="8" width="14.296875" style="356" customWidth="1"/>
    <col min="9" max="16384" width="9.09765625" style="356" customWidth="1"/>
  </cols>
  <sheetData>
    <row r="1" spans="1:8" ht="19.5" customHeight="1">
      <c r="A1" s="199" t="s">
        <v>51</v>
      </c>
      <c r="H1" s="448" t="s">
        <v>338</v>
      </c>
    </row>
    <row r="2" ht="19.5" customHeight="1"/>
    <row r="3" spans="1:8" ht="33" customHeight="1">
      <c r="A3" s="462" t="s">
        <v>218</v>
      </c>
      <c r="B3" s="462"/>
      <c r="C3" s="462"/>
      <c r="D3" s="462"/>
      <c r="E3" s="462"/>
      <c r="F3" s="462"/>
      <c r="G3" s="462"/>
      <c r="H3" s="462"/>
    </row>
    <row r="4" spans="1:8" ht="19.5" customHeight="1">
      <c r="A4" s="463" t="s">
        <v>219</v>
      </c>
      <c r="B4" s="463"/>
      <c r="C4" s="463"/>
      <c r="D4" s="463"/>
      <c r="E4" s="463"/>
      <c r="F4" s="463"/>
      <c r="G4" s="463"/>
      <c r="H4" s="463"/>
    </row>
    <row r="5" spans="1:8" ht="19.5" customHeight="1">
      <c r="A5" s="358"/>
      <c r="B5" s="358"/>
      <c r="C5" s="358"/>
      <c r="D5" s="358"/>
      <c r="E5" s="358"/>
      <c r="F5" s="358"/>
      <c r="G5" s="358"/>
      <c r="H5" s="358"/>
    </row>
    <row r="6" ht="19.5" customHeight="1" thickBot="1">
      <c r="H6" s="357" t="s">
        <v>50</v>
      </c>
    </row>
    <row r="7" spans="1:8" s="361" customFormat="1" ht="39.75" thickBot="1">
      <c r="A7" s="359" t="s">
        <v>220</v>
      </c>
      <c r="B7" s="464" t="s">
        <v>221</v>
      </c>
      <c r="C7" s="464"/>
      <c r="D7" s="360" t="s">
        <v>222</v>
      </c>
      <c r="E7" s="360" t="s">
        <v>223</v>
      </c>
      <c r="F7" s="360" t="s">
        <v>224</v>
      </c>
      <c r="G7" s="360" t="s">
        <v>225</v>
      </c>
      <c r="H7" s="360" t="s">
        <v>226</v>
      </c>
    </row>
    <row r="8" spans="1:8" ht="22.5" customHeight="1" thickBot="1">
      <c r="A8" s="362" t="s">
        <v>122</v>
      </c>
      <c r="B8" s="363" t="s">
        <v>227</v>
      </c>
      <c r="C8" s="364" t="s">
        <v>228</v>
      </c>
      <c r="D8" s="365">
        <f>D9+D11+D13</f>
        <v>227</v>
      </c>
      <c r="E8" s="365">
        <f>E9+E11+E13</f>
        <v>0</v>
      </c>
      <c r="F8" s="365">
        <f>F9+F11+F13</f>
        <v>227</v>
      </c>
      <c r="G8" s="365">
        <f>G9+G11+G13</f>
        <v>0</v>
      </c>
      <c r="H8" s="366">
        <f aca="true" t="shared" si="0" ref="H8:H14">F8+G8</f>
        <v>227</v>
      </c>
    </row>
    <row r="9" spans="1:8" ht="22.5" customHeight="1">
      <c r="A9" s="367" t="s">
        <v>123</v>
      </c>
      <c r="B9" s="368" t="s">
        <v>229</v>
      </c>
      <c r="C9" s="369" t="s">
        <v>230</v>
      </c>
      <c r="D9" s="370"/>
      <c r="E9" s="370"/>
      <c r="F9" s="371">
        <f aca="true" t="shared" si="1" ref="F9:F14">D9+E9</f>
        <v>0</v>
      </c>
      <c r="G9" s="371"/>
      <c r="H9" s="372">
        <f t="shared" si="0"/>
        <v>0</v>
      </c>
    </row>
    <row r="10" spans="1:8" ht="22.5" customHeight="1">
      <c r="A10" s="367" t="s">
        <v>124</v>
      </c>
      <c r="B10" s="368"/>
      <c r="C10" s="369" t="s">
        <v>231</v>
      </c>
      <c r="D10" s="373"/>
      <c r="E10" s="373"/>
      <c r="F10" s="373">
        <f t="shared" si="1"/>
        <v>0</v>
      </c>
      <c r="G10" s="373"/>
      <c r="H10" s="374">
        <f t="shared" si="0"/>
        <v>0</v>
      </c>
    </row>
    <row r="11" spans="1:8" ht="22.5" customHeight="1">
      <c r="A11" s="367" t="s">
        <v>128</v>
      </c>
      <c r="B11" s="368" t="s">
        <v>232</v>
      </c>
      <c r="C11" s="369" t="s">
        <v>233</v>
      </c>
      <c r="D11" s="373">
        <v>227</v>
      </c>
      <c r="E11" s="373"/>
      <c r="F11" s="373">
        <f t="shared" si="1"/>
        <v>227</v>
      </c>
      <c r="G11" s="373"/>
      <c r="H11" s="374">
        <f t="shared" si="0"/>
        <v>227</v>
      </c>
    </row>
    <row r="12" spans="1:8" ht="22.5" customHeight="1">
      <c r="A12" s="375" t="s">
        <v>134</v>
      </c>
      <c r="B12" s="376"/>
      <c r="C12" s="377" t="s">
        <v>234</v>
      </c>
      <c r="D12" s="373"/>
      <c r="E12" s="373"/>
      <c r="F12" s="373">
        <f t="shared" si="1"/>
        <v>0</v>
      </c>
      <c r="G12" s="373"/>
      <c r="H12" s="374">
        <f t="shared" si="0"/>
        <v>0</v>
      </c>
    </row>
    <row r="13" spans="1:8" ht="22.5" customHeight="1">
      <c r="A13" s="367" t="s">
        <v>156</v>
      </c>
      <c r="B13" s="368" t="s">
        <v>235</v>
      </c>
      <c r="C13" s="369" t="s">
        <v>236</v>
      </c>
      <c r="D13" s="373"/>
      <c r="E13" s="373"/>
      <c r="F13" s="373">
        <f t="shared" si="1"/>
        <v>0</v>
      </c>
      <c r="G13" s="373"/>
      <c r="H13" s="374">
        <f t="shared" si="0"/>
        <v>0</v>
      </c>
    </row>
    <row r="14" spans="1:8" ht="22.5" customHeight="1" thickBot="1">
      <c r="A14" s="378" t="s">
        <v>237</v>
      </c>
      <c r="B14" s="379"/>
      <c r="C14" s="380" t="s">
        <v>238</v>
      </c>
      <c r="D14" s="381"/>
      <c r="E14" s="381"/>
      <c r="F14" s="382">
        <f t="shared" si="1"/>
        <v>0</v>
      </c>
      <c r="G14" s="383"/>
      <c r="H14" s="384">
        <f t="shared" si="0"/>
        <v>0</v>
      </c>
    </row>
    <row r="15" spans="1:8" ht="22.5" customHeight="1" thickBot="1">
      <c r="A15" s="362" t="s">
        <v>239</v>
      </c>
      <c r="B15" s="363" t="s">
        <v>240</v>
      </c>
      <c r="C15" s="364" t="s">
        <v>241</v>
      </c>
      <c r="D15" s="365">
        <f>SUM(D16:D19)</f>
        <v>115889</v>
      </c>
      <c r="E15" s="365">
        <f>SUM(E16:E19)</f>
        <v>76515</v>
      </c>
      <c r="F15" s="365">
        <f>SUM(F16:F19)</f>
        <v>192404</v>
      </c>
      <c r="G15" s="365">
        <f>SUM(G16:G19)</f>
        <v>4448</v>
      </c>
      <c r="H15" s="366">
        <f>SUM(H16:H19)</f>
        <v>196852</v>
      </c>
    </row>
    <row r="16" spans="1:8" ht="22.5" customHeight="1">
      <c r="A16" s="375" t="s">
        <v>242</v>
      </c>
      <c r="B16" s="376" t="s">
        <v>243</v>
      </c>
      <c r="C16" s="377" t="s">
        <v>244</v>
      </c>
      <c r="D16" s="370">
        <v>1577</v>
      </c>
      <c r="E16" s="370">
        <v>1051</v>
      </c>
      <c r="F16" s="370">
        <f>D16+E16</f>
        <v>2628</v>
      </c>
      <c r="G16" s="370"/>
      <c r="H16" s="372">
        <f>F16+G16</f>
        <v>2628</v>
      </c>
    </row>
    <row r="17" spans="1:8" ht="22.5" customHeight="1">
      <c r="A17" s="375" t="s">
        <v>245</v>
      </c>
      <c r="B17" s="376" t="s">
        <v>232</v>
      </c>
      <c r="C17" s="377" t="s">
        <v>246</v>
      </c>
      <c r="D17" s="373">
        <v>73151</v>
      </c>
      <c r="E17" s="373">
        <v>48231</v>
      </c>
      <c r="F17" s="373">
        <f>D17+E17</f>
        <v>121382</v>
      </c>
      <c r="G17" s="373">
        <v>4205</v>
      </c>
      <c r="H17" s="385">
        <f>F17+G17</f>
        <v>125587</v>
      </c>
    </row>
    <row r="18" spans="1:8" ht="22.5" customHeight="1">
      <c r="A18" s="375" t="s">
        <v>247</v>
      </c>
      <c r="B18" s="376" t="s">
        <v>235</v>
      </c>
      <c r="C18" s="377" t="s">
        <v>248</v>
      </c>
      <c r="D18" s="373"/>
      <c r="E18" s="373"/>
      <c r="F18" s="373">
        <f>D18+E18</f>
        <v>0</v>
      </c>
      <c r="G18" s="373"/>
      <c r="H18" s="374">
        <f>F18+G18</f>
        <v>0</v>
      </c>
    </row>
    <row r="19" spans="1:8" ht="22.5" customHeight="1" thickBot="1">
      <c r="A19" s="386" t="s">
        <v>249</v>
      </c>
      <c r="B19" s="387" t="s">
        <v>250</v>
      </c>
      <c r="C19" s="388" t="s">
        <v>251</v>
      </c>
      <c r="D19" s="381">
        <v>41161</v>
      </c>
      <c r="E19" s="381">
        <v>27233</v>
      </c>
      <c r="F19" s="373">
        <f>D19+E19</f>
        <v>68394</v>
      </c>
      <c r="G19" s="381">
        <v>243</v>
      </c>
      <c r="H19" s="384">
        <f>F19+G19</f>
        <v>68637</v>
      </c>
    </row>
    <row r="20" spans="1:8" ht="22.5" customHeight="1" thickBot="1">
      <c r="A20" s="362" t="s">
        <v>252</v>
      </c>
      <c r="B20" s="363" t="s">
        <v>253</v>
      </c>
      <c r="C20" s="364" t="s">
        <v>254</v>
      </c>
      <c r="D20" s="365">
        <v>11650</v>
      </c>
      <c r="E20" s="365">
        <v>21663</v>
      </c>
      <c r="F20" s="365">
        <f>D20+E20</f>
        <v>33313</v>
      </c>
      <c r="G20" s="365">
        <v>0</v>
      </c>
      <c r="H20" s="366">
        <f>F20+G20</f>
        <v>33313</v>
      </c>
    </row>
    <row r="21" spans="4:8" ht="9" customHeight="1" thickBot="1">
      <c r="D21" s="389"/>
      <c r="E21" s="389"/>
      <c r="F21" s="389"/>
      <c r="G21" s="389"/>
      <c r="H21" s="390"/>
    </row>
    <row r="22" spans="1:8" ht="22.5" customHeight="1" thickBot="1">
      <c r="A22" s="362" t="s">
        <v>255</v>
      </c>
      <c r="B22" s="364" t="s">
        <v>256</v>
      </c>
      <c r="C22" s="391"/>
      <c r="D22" s="365">
        <f>D8+D15+D20</f>
        <v>127766</v>
      </c>
      <c r="E22" s="365">
        <f>E8+E15+E20</f>
        <v>98178</v>
      </c>
      <c r="F22" s="365">
        <f>F8+F15+F20</f>
        <v>225944</v>
      </c>
      <c r="G22" s="365">
        <f>G8+G15+G20</f>
        <v>4448</v>
      </c>
      <c r="H22" s="366">
        <f>H8+H15+H20</f>
        <v>230392</v>
      </c>
    </row>
    <row r="33" spans="1:3" ht="12.75">
      <c r="A33" s="392"/>
      <c r="C33" s="393"/>
    </row>
    <row r="34" spans="4:8" ht="12.75">
      <c r="D34" s="394"/>
      <c r="E34" s="394"/>
      <c r="F34" s="394"/>
      <c r="G34" s="394"/>
      <c r="H34" s="394"/>
    </row>
  </sheetData>
  <sheetProtection/>
  <mergeCells count="3">
    <mergeCell ref="A3:H3"/>
    <mergeCell ref="A4:H4"/>
    <mergeCell ref="B7:C7"/>
  </mergeCells>
  <printOptions horizontalCentered="1"/>
  <pageMargins left="0" right="0" top="1.141732283464567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90" zoomScaleNormal="90" zoomScalePageLayoutView="0" workbookViewId="0" topLeftCell="A3">
      <selection activeCell="H1" sqref="H1"/>
    </sheetView>
  </sheetViews>
  <sheetFormatPr defaultColWidth="9.09765625" defaultRowHeight="14.25"/>
  <cols>
    <col min="1" max="1" width="4" style="356" customWidth="1"/>
    <col min="2" max="2" width="3.69921875" style="356" customWidth="1"/>
    <col min="3" max="3" width="42.3984375" style="356" customWidth="1"/>
    <col min="4" max="8" width="14.296875" style="356" customWidth="1"/>
    <col min="9" max="16384" width="9.09765625" style="356" customWidth="1"/>
  </cols>
  <sheetData>
    <row r="1" spans="1:8" ht="19.5" customHeight="1">
      <c r="A1" s="199" t="s">
        <v>51</v>
      </c>
      <c r="H1" s="448" t="s">
        <v>339</v>
      </c>
    </row>
    <row r="2" ht="19.5" customHeight="1"/>
    <row r="3" spans="1:8" ht="33" customHeight="1">
      <c r="A3" s="462" t="s">
        <v>257</v>
      </c>
      <c r="B3" s="462"/>
      <c r="C3" s="462"/>
      <c r="D3" s="462"/>
      <c r="E3" s="462"/>
      <c r="F3" s="462"/>
      <c r="G3" s="462"/>
      <c r="H3" s="462"/>
    </row>
    <row r="4" spans="1:8" ht="19.5" customHeight="1">
      <c r="A4" s="463" t="s">
        <v>219</v>
      </c>
      <c r="B4" s="463"/>
      <c r="C4" s="463"/>
      <c r="D4" s="463"/>
      <c r="E4" s="463"/>
      <c r="F4" s="463"/>
      <c r="G4" s="463"/>
      <c r="H4" s="463"/>
    </row>
    <row r="5" spans="1:8" ht="19.5" customHeight="1">
      <c r="A5" s="358"/>
      <c r="B5" s="358"/>
      <c r="C5" s="358"/>
      <c r="D5" s="358"/>
      <c r="E5" s="358"/>
      <c r="F5" s="358"/>
      <c r="G5" s="358"/>
      <c r="H5" s="358"/>
    </row>
    <row r="6" ht="19.5" customHeight="1" thickBot="1">
      <c r="H6" s="357" t="s">
        <v>50</v>
      </c>
    </row>
    <row r="7" spans="1:8" ht="39.75" thickBot="1">
      <c r="A7" s="359" t="s">
        <v>220</v>
      </c>
      <c r="B7" s="465" t="s">
        <v>221</v>
      </c>
      <c r="C7" s="465"/>
      <c r="D7" s="395" t="s">
        <v>222</v>
      </c>
      <c r="E7" s="395" t="s">
        <v>223</v>
      </c>
      <c r="F7" s="395" t="s">
        <v>224</v>
      </c>
      <c r="G7" s="395" t="s">
        <v>225</v>
      </c>
      <c r="H7" s="360" t="s">
        <v>226</v>
      </c>
    </row>
    <row r="8" spans="1:8" ht="22.5" customHeight="1" thickBot="1">
      <c r="A8" s="362" t="s">
        <v>258</v>
      </c>
      <c r="B8" s="363" t="s">
        <v>259</v>
      </c>
      <c r="C8" s="364" t="s">
        <v>260</v>
      </c>
      <c r="D8" s="396">
        <f>D9+D11+D12+D13+D15+D16+D17</f>
        <v>16002</v>
      </c>
      <c r="E8" s="396">
        <f>E9+E11+E12+E13+E15+E16+E17</f>
        <v>11828</v>
      </c>
      <c r="F8" s="396">
        <f>F9+F11+F12+F13+F15+F16+F17</f>
        <v>27830</v>
      </c>
      <c r="G8" s="396">
        <f>G9+G11+G12+G13+G15+G16+G17</f>
        <v>4001</v>
      </c>
      <c r="H8" s="397">
        <f>H9+H11+H12+H13+H15+H16+H17</f>
        <v>31831</v>
      </c>
    </row>
    <row r="9" spans="1:8" ht="22.5" customHeight="1">
      <c r="A9" s="375" t="s">
        <v>261</v>
      </c>
      <c r="B9" s="376" t="s">
        <v>229</v>
      </c>
      <c r="C9" s="377" t="s">
        <v>262</v>
      </c>
      <c r="D9" s="398">
        <v>1664</v>
      </c>
      <c r="E9" s="398">
        <v>1278</v>
      </c>
      <c r="F9" s="398">
        <f>D9+E9</f>
        <v>2942</v>
      </c>
      <c r="G9" s="398">
        <v>58</v>
      </c>
      <c r="H9" s="399">
        <f>F9+G9</f>
        <v>3000</v>
      </c>
    </row>
    <row r="10" spans="1:8" ht="22.5" customHeight="1">
      <c r="A10" s="375" t="s">
        <v>263</v>
      </c>
      <c r="B10" s="376"/>
      <c r="C10" s="377" t="s">
        <v>264</v>
      </c>
      <c r="D10" s="400"/>
      <c r="E10" s="400"/>
      <c r="F10" s="400">
        <f>D10+E10</f>
        <v>0</v>
      </c>
      <c r="G10" s="400"/>
      <c r="H10" s="401">
        <f>F10+G10</f>
        <v>0</v>
      </c>
    </row>
    <row r="11" spans="1:8" ht="22.5" customHeight="1">
      <c r="A11" s="375" t="s">
        <v>265</v>
      </c>
      <c r="B11" s="376" t="s">
        <v>232</v>
      </c>
      <c r="C11" s="377" t="s">
        <v>266</v>
      </c>
      <c r="D11" s="400"/>
      <c r="E11" s="400"/>
      <c r="F11" s="400">
        <f aca="true" t="shared" si="0" ref="F11:F18">D11+E11</f>
        <v>0</v>
      </c>
      <c r="G11" s="400"/>
      <c r="H11" s="401">
        <f aca="true" t="shared" si="1" ref="H11:H17">F11+G11</f>
        <v>0</v>
      </c>
    </row>
    <row r="12" spans="1:8" ht="22.5" customHeight="1">
      <c r="A12" s="375" t="s">
        <v>267</v>
      </c>
      <c r="B12" s="376" t="s">
        <v>235</v>
      </c>
      <c r="C12" s="377" t="s">
        <v>268</v>
      </c>
      <c r="D12" s="400"/>
      <c r="E12" s="400"/>
      <c r="F12" s="400">
        <f t="shared" si="0"/>
        <v>0</v>
      </c>
      <c r="G12" s="400"/>
      <c r="H12" s="401">
        <f t="shared" si="1"/>
        <v>0</v>
      </c>
    </row>
    <row r="13" spans="1:8" ht="22.5" customHeight="1">
      <c r="A13" s="375" t="s">
        <v>269</v>
      </c>
      <c r="B13" s="376" t="s">
        <v>250</v>
      </c>
      <c r="C13" s="377" t="s">
        <v>270</v>
      </c>
      <c r="D13" s="400">
        <v>25102</v>
      </c>
      <c r="E13" s="400">
        <v>279</v>
      </c>
      <c r="F13" s="400">
        <f t="shared" si="0"/>
        <v>25381</v>
      </c>
      <c r="G13" s="400">
        <v>3638</v>
      </c>
      <c r="H13" s="401">
        <f t="shared" si="1"/>
        <v>29019</v>
      </c>
    </row>
    <row r="14" spans="1:8" ht="22.5" customHeight="1">
      <c r="A14" s="375"/>
      <c r="B14" s="376"/>
      <c r="C14" s="377" t="s">
        <v>271</v>
      </c>
      <c r="D14" s="402">
        <v>9009</v>
      </c>
      <c r="E14" s="402">
        <v>-12087</v>
      </c>
      <c r="F14" s="402">
        <f t="shared" si="0"/>
        <v>-3078</v>
      </c>
      <c r="G14" s="402">
        <v>3078</v>
      </c>
      <c r="H14" s="403">
        <f t="shared" si="1"/>
        <v>0</v>
      </c>
    </row>
    <row r="15" spans="1:8" ht="22.5" customHeight="1">
      <c r="A15" s="375" t="s">
        <v>272</v>
      </c>
      <c r="B15" s="376" t="s">
        <v>273</v>
      </c>
      <c r="C15" s="377" t="s">
        <v>274</v>
      </c>
      <c r="D15" s="400"/>
      <c r="E15" s="400"/>
      <c r="F15" s="400">
        <f t="shared" si="0"/>
        <v>0</v>
      </c>
      <c r="G15" s="400"/>
      <c r="H15" s="401">
        <f t="shared" si="1"/>
        <v>0</v>
      </c>
    </row>
    <row r="16" spans="1:8" ht="22.5" customHeight="1">
      <c r="A16" s="375" t="s">
        <v>275</v>
      </c>
      <c r="B16" s="376" t="s">
        <v>276</v>
      </c>
      <c r="C16" s="377" t="s">
        <v>277</v>
      </c>
      <c r="D16" s="400"/>
      <c r="E16" s="400"/>
      <c r="F16" s="400">
        <f t="shared" si="0"/>
        <v>0</v>
      </c>
      <c r="G16" s="400"/>
      <c r="H16" s="401">
        <f t="shared" si="1"/>
        <v>0</v>
      </c>
    </row>
    <row r="17" spans="1:8" ht="22.5" customHeight="1" thickBot="1">
      <c r="A17" s="386" t="s">
        <v>278</v>
      </c>
      <c r="B17" s="387" t="s">
        <v>279</v>
      </c>
      <c r="C17" s="388" t="s">
        <v>280</v>
      </c>
      <c r="D17" s="404">
        <v>-10764</v>
      </c>
      <c r="E17" s="404">
        <v>10271</v>
      </c>
      <c r="F17" s="405">
        <f t="shared" si="0"/>
        <v>-493</v>
      </c>
      <c r="G17" s="404">
        <v>305</v>
      </c>
      <c r="H17" s="401">
        <f t="shared" si="1"/>
        <v>-188</v>
      </c>
    </row>
    <row r="18" spans="1:8" ht="22.5" customHeight="1" thickBot="1">
      <c r="A18" s="362" t="s">
        <v>281</v>
      </c>
      <c r="B18" s="363" t="s">
        <v>282</v>
      </c>
      <c r="C18" s="364" t="s">
        <v>283</v>
      </c>
      <c r="D18" s="396">
        <v>11024</v>
      </c>
      <c r="E18" s="396">
        <v>7294</v>
      </c>
      <c r="F18" s="406">
        <f t="shared" si="0"/>
        <v>18318</v>
      </c>
      <c r="G18" s="396"/>
      <c r="H18" s="397">
        <f>F18+G18</f>
        <v>18318</v>
      </c>
    </row>
    <row r="19" spans="1:8" ht="22.5" customHeight="1" thickBot="1">
      <c r="A19" s="362" t="s">
        <v>284</v>
      </c>
      <c r="B19" s="363" t="s">
        <v>285</v>
      </c>
      <c r="C19" s="364" t="s">
        <v>286</v>
      </c>
      <c r="D19" s="396">
        <f>SUM(D20:D22)</f>
        <v>93378</v>
      </c>
      <c r="E19" s="396">
        <f>SUM(E20:E22)</f>
        <v>57434</v>
      </c>
      <c r="F19" s="396">
        <f>SUM(F20:F22)</f>
        <v>150812</v>
      </c>
      <c r="G19" s="396">
        <f>SUM(G20:G22)</f>
        <v>444</v>
      </c>
      <c r="H19" s="397">
        <f>SUM(H20:H22)</f>
        <v>151256</v>
      </c>
    </row>
    <row r="20" spans="1:8" ht="22.5" customHeight="1">
      <c r="A20" s="375" t="s">
        <v>287</v>
      </c>
      <c r="B20" s="376" t="s">
        <v>229</v>
      </c>
      <c r="C20" s="377" t="s">
        <v>288</v>
      </c>
      <c r="D20" s="398"/>
      <c r="E20" s="398"/>
      <c r="F20" s="398">
        <f>D20+E20</f>
        <v>0</v>
      </c>
      <c r="G20" s="398"/>
      <c r="H20" s="399">
        <f>F20+G20</f>
        <v>0</v>
      </c>
    </row>
    <row r="21" spans="1:8" ht="22.5" customHeight="1">
      <c r="A21" s="375" t="s">
        <v>289</v>
      </c>
      <c r="B21" s="376" t="s">
        <v>232</v>
      </c>
      <c r="C21" s="377" t="s">
        <v>290</v>
      </c>
      <c r="D21" s="400"/>
      <c r="E21" s="400"/>
      <c r="F21" s="400">
        <f>D21+E21</f>
        <v>0</v>
      </c>
      <c r="G21" s="400"/>
      <c r="H21" s="401">
        <f>F21+G21</f>
        <v>0</v>
      </c>
    </row>
    <row r="22" spans="1:8" ht="22.5" customHeight="1" thickBot="1">
      <c r="A22" s="375" t="s">
        <v>291</v>
      </c>
      <c r="B22" s="376" t="s">
        <v>235</v>
      </c>
      <c r="C22" s="377" t="s">
        <v>292</v>
      </c>
      <c r="D22" s="404">
        <v>93378</v>
      </c>
      <c r="E22" s="404">
        <v>57434</v>
      </c>
      <c r="F22" s="400">
        <f>D22+E22</f>
        <v>150812</v>
      </c>
      <c r="G22" s="404">
        <v>444</v>
      </c>
      <c r="H22" s="401">
        <f>F22+G22</f>
        <v>151256</v>
      </c>
    </row>
    <row r="23" spans="1:8" ht="22.5" customHeight="1" thickBot="1">
      <c r="A23" s="362" t="s">
        <v>293</v>
      </c>
      <c r="B23" s="363" t="s">
        <v>253</v>
      </c>
      <c r="C23" s="364" t="s">
        <v>294</v>
      </c>
      <c r="D23" s="396">
        <v>7362</v>
      </c>
      <c r="E23" s="396">
        <v>21622</v>
      </c>
      <c r="F23" s="406">
        <f>D23+E23</f>
        <v>28984</v>
      </c>
      <c r="G23" s="396">
        <v>3</v>
      </c>
      <c r="H23" s="397">
        <f>F23+G23</f>
        <v>28987</v>
      </c>
    </row>
    <row r="24" spans="4:8" ht="9" customHeight="1" thickBot="1">
      <c r="D24" s="407"/>
      <c r="E24" s="407"/>
      <c r="F24" s="407"/>
      <c r="G24" s="407"/>
      <c r="H24" s="407"/>
    </row>
    <row r="25" spans="1:8" ht="22.5" customHeight="1" thickBot="1">
      <c r="A25" s="362" t="s">
        <v>295</v>
      </c>
      <c r="B25" s="364" t="s">
        <v>296</v>
      </c>
      <c r="C25" s="391"/>
      <c r="D25" s="396">
        <f>D8+D18+D19+D23</f>
        <v>127766</v>
      </c>
      <c r="E25" s="396">
        <f>E8+E18+E19+E23</f>
        <v>98178</v>
      </c>
      <c r="F25" s="396">
        <f>F8+F18+F19+F23</f>
        <v>225944</v>
      </c>
      <c r="G25" s="396">
        <f>G8+G18+G19+G23</f>
        <v>4448</v>
      </c>
      <c r="H25" s="397">
        <f>H8+H18+H19+H23</f>
        <v>230392</v>
      </c>
    </row>
    <row r="27" spans="4:8" ht="15" customHeight="1">
      <c r="D27" s="408"/>
      <c r="E27" s="408"/>
      <c r="F27" s="408"/>
      <c r="G27" s="408"/>
      <c r="H27" s="408"/>
    </row>
    <row r="29" spans="4:8" ht="12.75">
      <c r="D29" s="408"/>
      <c r="E29" s="408"/>
      <c r="F29" s="408"/>
      <c r="G29" s="408"/>
      <c r="H29" s="408"/>
    </row>
    <row r="30" spans="4:8" ht="12.75">
      <c r="D30" s="408"/>
      <c r="E30" s="408"/>
      <c r="F30" s="408"/>
      <c r="G30" s="408"/>
      <c r="H30" s="408"/>
    </row>
    <row r="34" spans="1:3" ht="12.75">
      <c r="A34" s="392"/>
      <c r="C34" s="393"/>
    </row>
    <row r="35" spans="4:8" ht="12.75">
      <c r="D35" s="394"/>
      <c r="E35" s="394"/>
      <c r="F35" s="394"/>
      <c r="G35" s="394"/>
      <c r="H35" s="394"/>
    </row>
  </sheetData>
  <sheetProtection/>
  <mergeCells count="3">
    <mergeCell ref="A3:H3"/>
    <mergeCell ref="A4:H4"/>
    <mergeCell ref="B7:C7"/>
  </mergeCells>
  <printOptions horizontalCentered="1"/>
  <pageMargins left="0" right="0" top="1.141732283464567" bottom="0.5905511811023623" header="0.5118110236220472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0">
      <selection activeCell="A1" sqref="A1"/>
    </sheetView>
  </sheetViews>
  <sheetFormatPr defaultColWidth="9.09765625" defaultRowHeight="14.25"/>
  <cols>
    <col min="1" max="2" width="4" style="356" customWidth="1"/>
    <col min="3" max="3" width="37" style="356" customWidth="1"/>
    <col min="4" max="8" width="14.296875" style="356" customWidth="1"/>
    <col min="9" max="16384" width="9.09765625" style="356" customWidth="1"/>
  </cols>
  <sheetData>
    <row r="1" spans="1:8" ht="19.5" customHeight="1">
      <c r="A1" s="199" t="s">
        <v>51</v>
      </c>
      <c r="H1" s="448" t="s">
        <v>340</v>
      </c>
    </row>
    <row r="2" ht="19.5" customHeight="1"/>
    <row r="3" spans="1:8" ht="33" customHeight="1">
      <c r="A3" s="462" t="s">
        <v>297</v>
      </c>
      <c r="B3" s="462"/>
      <c r="C3" s="462"/>
      <c r="D3" s="462"/>
      <c r="E3" s="462"/>
      <c r="F3" s="462"/>
      <c r="G3" s="462"/>
      <c r="H3" s="462"/>
    </row>
    <row r="4" spans="1:8" ht="19.5" customHeight="1">
      <c r="A4" s="463" t="s">
        <v>219</v>
      </c>
      <c r="B4" s="463"/>
      <c r="C4" s="463"/>
      <c r="D4" s="463"/>
      <c r="E4" s="463"/>
      <c r="F4" s="463"/>
      <c r="G4" s="463"/>
      <c r="H4" s="463"/>
    </row>
    <row r="5" spans="1:8" ht="19.5" customHeight="1">
      <c r="A5" s="358"/>
      <c r="B5" s="358"/>
      <c r="C5" s="358"/>
      <c r="D5" s="358"/>
      <c r="E5" s="358"/>
      <c r="F5" s="358"/>
      <c r="G5" s="358"/>
      <c r="H5" s="358"/>
    </row>
    <row r="6" ht="19.5" customHeight="1" thickBot="1">
      <c r="H6" s="357" t="s">
        <v>50</v>
      </c>
    </row>
    <row r="7" spans="1:8" ht="39.75" thickBot="1">
      <c r="A7" s="409" t="s">
        <v>220</v>
      </c>
      <c r="B7" s="466" t="s">
        <v>221</v>
      </c>
      <c r="C7" s="466"/>
      <c r="D7" s="395" t="s">
        <v>222</v>
      </c>
      <c r="E7" s="395" t="s">
        <v>223</v>
      </c>
      <c r="F7" s="395" t="s">
        <v>224</v>
      </c>
      <c r="G7" s="395" t="s">
        <v>225</v>
      </c>
      <c r="H7" s="360" t="s">
        <v>226</v>
      </c>
    </row>
    <row r="8" spans="1:8" ht="21" customHeight="1" thickBot="1">
      <c r="A8" s="410" t="s">
        <v>229</v>
      </c>
      <c r="B8" s="411" t="s">
        <v>298</v>
      </c>
      <c r="C8" s="411"/>
      <c r="D8" s="412">
        <v>192326</v>
      </c>
      <c r="E8" s="412">
        <v>127250</v>
      </c>
      <c r="F8" s="412">
        <f>D8+E8</f>
        <v>319576</v>
      </c>
      <c r="G8" s="412">
        <v>19828</v>
      </c>
      <c r="H8" s="413">
        <f>F8+G8</f>
        <v>339404</v>
      </c>
    </row>
    <row r="9" spans="1:8" ht="21" customHeight="1" thickBot="1">
      <c r="A9" s="410" t="s">
        <v>232</v>
      </c>
      <c r="B9" s="414" t="s">
        <v>299</v>
      </c>
      <c r="C9" s="411"/>
      <c r="D9" s="412">
        <v>192252</v>
      </c>
      <c r="E9" s="412">
        <v>131775</v>
      </c>
      <c r="F9" s="412">
        <f>D9+E9</f>
        <v>324027</v>
      </c>
      <c r="G9" s="412">
        <v>18680</v>
      </c>
      <c r="H9" s="413">
        <f>F9+G9</f>
        <v>342707</v>
      </c>
    </row>
    <row r="10" spans="1:10" ht="21" customHeight="1" thickBot="1">
      <c r="A10" s="410" t="s">
        <v>235</v>
      </c>
      <c r="B10" s="414" t="s">
        <v>300</v>
      </c>
      <c r="C10" s="411"/>
      <c r="D10" s="412">
        <f>D8-D9</f>
        <v>74</v>
      </c>
      <c r="E10" s="412">
        <f>E8-E9</f>
        <v>-4525</v>
      </c>
      <c r="F10" s="412">
        <f>F8-F9</f>
        <v>-4451</v>
      </c>
      <c r="G10" s="412">
        <f>G8-G9</f>
        <v>1148</v>
      </c>
      <c r="H10" s="413">
        <f>H8-H9</f>
        <v>-3303</v>
      </c>
      <c r="J10" s="408"/>
    </row>
    <row r="11" spans="1:8" ht="21" customHeight="1" thickBot="1">
      <c r="A11" s="410" t="s">
        <v>250</v>
      </c>
      <c r="B11" s="414" t="s">
        <v>301</v>
      </c>
      <c r="C11" s="411"/>
      <c r="D11" s="412">
        <v>21679</v>
      </c>
      <c r="E11" s="412">
        <v>14858</v>
      </c>
      <c r="F11" s="412">
        <f>D11+E11</f>
        <v>36537</v>
      </c>
      <c r="G11" s="412">
        <v>802</v>
      </c>
      <c r="H11" s="413">
        <f>F11+G11</f>
        <v>37339</v>
      </c>
    </row>
    <row r="12" spans="1:10" ht="21" customHeight="1" thickBot="1">
      <c r="A12" s="410" t="s">
        <v>302</v>
      </c>
      <c r="B12" s="414" t="s">
        <v>303</v>
      </c>
      <c r="C12" s="411"/>
      <c r="D12" s="412">
        <v>56813</v>
      </c>
      <c r="E12" s="412">
        <v>62439</v>
      </c>
      <c r="F12" s="412">
        <f aca="true" t="shared" si="0" ref="F12:F18">D12+E12</f>
        <v>119252</v>
      </c>
      <c r="G12" s="412">
        <v>20</v>
      </c>
      <c r="H12" s="413">
        <f aca="true" t="shared" si="1" ref="H12:H18">F12+G12</f>
        <v>119272</v>
      </c>
      <c r="J12" s="408"/>
    </row>
    <row r="13" spans="1:8" ht="21" customHeight="1" thickBot="1">
      <c r="A13" s="410"/>
      <c r="B13" s="414"/>
      <c r="C13" s="411" t="s">
        <v>304</v>
      </c>
      <c r="D13" s="415">
        <v>3249</v>
      </c>
      <c r="E13" s="415">
        <v>2149</v>
      </c>
      <c r="F13" s="416">
        <f t="shared" si="0"/>
        <v>5398</v>
      </c>
      <c r="G13" s="415">
        <v>15</v>
      </c>
      <c r="H13" s="417">
        <f t="shared" si="1"/>
        <v>5413</v>
      </c>
    </row>
    <row r="14" spans="1:10" ht="21" customHeight="1" thickBot="1">
      <c r="A14" s="418" t="s">
        <v>276</v>
      </c>
      <c r="B14" s="364" t="s">
        <v>305</v>
      </c>
      <c r="C14" s="391"/>
      <c r="D14" s="412">
        <v>45907</v>
      </c>
      <c r="E14" s="412">
        <v>31865</v>
      </c>
      <c r="F14" s="412">
        <f t="shared" si="0"/>
        <v>77772</v>
      </c>
      <c r="G14" s="412">
        <v>44</v>
      </c>
      <c r="H14" s="413">
        <f t="shared" si="1"/>
        <v>77816</v>
      </c>
      <c r="J14" s="408"/>
    </row>
    <row r="15" spans="1:8" ht="21" customHeight="1" thickBot="1">
      <c r="A15" s="410"/>
      <c r="B15" s="414"/>
      <c r="C15" s="411" t="s">
        <v>306</v>
      </c>
      <c r="D15" s="415">
        <v>10676</v>
      </c>
      <c r="E15" s="415"/>
      <c r="F15" s="416">
        <f t="shared" si="0"/>
        <v>10676</v>
      </c>
      <c r="G15" s="415">
        <v>35</v>
      </c>
      <c r="H15" s="417">
        <f t="shared" si="1"/>
        <v>10711</v>
      </c>
    </row>
    <row r="16" spans="1:8" ht="25.5" customHeight="1" thickBot="1">
      <c r="A16" s="410" t="s">
        <v>227</v>
      </c>
      <c r="B16" s="467" t="s">
        <v>307</v>
      </c>
      <c r="C16" s="467"/>
      <c r="D16" s="412">
        <f>D10-D11+D12-D14</f>
        <v>-10699</v>
      </c>
      <c r="E16" s="412">
        <f>E10-E11+E12-E14</f>
        <v>11191</v>
      </c>
      <c r="F16" s="412">
        <f>F10-F11+F12-F14</f>
        <v>492</v>
      </c>
      <c r="G16" s="412">
        <f>G10-G11+G12-G14</f>
        <v>322</v>
      </c>
      <c r="H16" s="413">
        <f>H10-H11+H12-H14</f>
        <v>814</v>
      </c>
    </row>
    <row r="17" spans="1:8" ht="21" customHeight="1" thickBot="1">
      <c r="A17" s="418" t="s">
        <v>279</v>
      </c>
      <c r="B17" s="364" t="s">
        <v>308</v>
      </c>
      <c r="C17" s="391"/>
      <c r="D17" s="419">
        <v>556</v>
      </c>
      <c r="E17" s="419">
        <v>367</v>
      </c>
      <c r="F17" s="412">
        <f t="shared" si="0"/>
        <v>923</v>
      </c>
      <c r="G17" s="419">
        <v>3</v>
      </c>
      <c r="H17" s="413">
        <f t="shared" si="1"/>
        <v>926</v>
      </c>
    </row>
    <row r="18" spans="1:10" ht="21" customHeight="1" thickBot="1">
      <c r="A18" s="418" t="s">
        <v>309</v>
      </c>
      <c r="B18" s="364" t="s">
        <v>310</v>
      </c>
      <c r="C18" s="391"/>
      <c r="D18" s="412"/>
      <c r="E18" s="412"/>
      <c r="F18" s="412">
        <f t="shared" si="0"/>
        <v>0</v>
      </c>
      <c r="G18" s="412"/>
      <c r="H18" s="413">
        <f t="shared" si="1"/>
        <v>0</v>
      </c>
      <c r="J18" s="408"/>
    </row>
    <row r="19" spans="1:8" ht="21" customHeight="1" thickBot="1">
      <c r="A19" s="418" t="s">
        <v>240</v>
      </c>
      <c r="B19" s="391" t="s">
        <v>311</v>
      </c>
      <c r="C19" s="391"/>
      <c r="D19" s="412">
        <f>D17-D18</f>
        <v>556</v>
      </c>
      <c r="E19" s="412">
        <f>E17-E18</f>
        <v>367</v>
      </c>
      <c r="F19" s="412">
        <f>F17-F18</f>
        <v>923</v>
      </c>
      <c r="G19" s="412">
        <f>G17-G18</f>
        <v>3</v>
      </c>
      <c r="H19" s="413">
        <f>H17-H18</f>
        <v>926</v>
      </c>
    </row>
    <row r="20" spans="1:8" ht="21" customHeight="1" thickBot="1">
      <c r="A20" s="418" t="s">
        <v>253</v>
      </c>
      <c r="B20" s="364" t="s">
        <v>312</v>
      </c>
      <c r="C20" s="391"/>
      <c r="D20" s="412">
        <f>D16+D19</f>
        <v>-10143</v>
      </c>
      <c r="E20" s="412">
        <f>E16+E19</f>
        <v>11558</v>
      </c>
      <c r="F20" s="412">
        <f>F16+F19</f>
        <v>1415</v>
      </c>
      <c r="G20" s="412">
        <f>G16+G19</f>
        <v>325</v>
      </c>
      <c r="H20" s="413">
        <f>H16+H19</f>
        <v>1740</v>
      </c>
    </row>
    <row r="21" spans="1:8" ht="21" customHeight="1" thickBot="1">
      <c r="A21" s="418" t="s">
        <v>313</v>
      </c>
      <c r="B21" s="364" t="s">
        <v>314</v>
      </c>
      <c r="C21" s="391"/>
      <c r="D21" s="412"/>
      <c r="E21" s="412"/>
      <c r="F21" s="412">
        <f>D21+E21</f>
        <v>0</v>
      </c>
      <c r="G21" s="412"/>
      <c r="H21" s="413">
        <f>F21+G21</f>
        <v>0</v>
      </c>
    </row>
    <row r="22" spans="1:8" ht="21" customHeight="1" thickBot="1">
      <c r="A22" s="418" t="s">
        <v>315</v>
      </c>
      <c r="B22" s="364" t="s">
        <v>316</v>
      </c>
      <c r="C22" s="391"/>
      <c r="D22" s="412">
        <v>621</v>
      </c>
      <c r="E22" s="412">
        <v>425</v>
      </c>
      <c r="F22" s="412">
        <f>D22+E22</f>
        <v>1046</v>
      </c>
      <c r="G22" s="412"/>
      <c r="H22" s="413">
        <f>F22+G22</f>
        <v>1046</v>
      </c>
    </row>
    <row r="23" spans="1:8" ht="21" customHeight="1" thickBot="1">
      <c r="A23" s="418" t="s">
        <v>259</v>
      </c>
      <c r="B23" s="364" t="s">
        <v>317</v>
      </c>
      <c r="C23" s="391"/>
      <c r="D23" s="412">
        <f>D21-D22</f>
        <v>-621</v>
      </c>
      <c r="E23" s="412">
        <f>E21-E22</f>
        <v>-425</v>
      </c>
      <c r="F23" s="412">
        <f>F21-F22</f>
        <v>-1046</v>
      </c>
      <c r="G23" s="412">
        <f>G21-G22</f>
        <v>0</v>
      </c>
      <c r="H23" s="413">
        <f>H21-H22</f>
        <v>-1046</v>
      </c>
    </row>
    <row r="24" spans="1:8" ht="21" customHeight="1" thickBot="1">
      <c r="A24" s="418" t="s">
        <v>282</v>
      </c>
      <c r="B24" s="364" t="s">
        <v>318</v>
      </c>
      <c r="C24" s="391"/>
      <c r="D24" s="412">
        <f>D20+D23</f>
        <v>-10764</v>
      </c>
      <c r="E24" s="412">
        <f>E20+E23</f>
        <v>11133</v>
      </c>
      <c r="F24" s="412">
        <f>F20+F23</f>
        <v>369</v>
      </c>
      <c r="G24" s="412">
        <f>G20+G23</f>
        <v>325</v>
      </c>
      <c r="H24" s="413">
        <f>H20+H23</f>
        <v>694</v>
      </c>
    </row>
    <row r="25" spans="1:8" ht="21" customHeight="1" thickBot="1">
      <c r="A25" s="418" t="s">
        <v>319</v>
      </c>
      <c r="B25" s="364" t="s">
        <v>320</v>
      </c>
      <c r="C25" s="391"/>
      <c r="D25" s="412">
        <v>0</v>
      </c>
      <c r="E25" s="412">
        <v>862</v>
      </c>
      <c r="F25" s="412">
        <f>D25+E25</f>
        <v>862</v>
      </c>
      <c r="G25" s="412">
        <v>20</v>
      </c>
      <c r="H25" s="413">
        <f>F25+G25</f>
        <v>882</v>
      </c>
    </row>
    <row r="26" spans="1:8" ht="21" customHeight="1" thickBot="1">
      <c r="A26" s="418" t="s">
        <v>285</v>
      </c>
      <c r="B26" s="364" t="s">
        <v>321</v>
      </c>
      <c r="C26" s="391"/>
      <c r="D26" s="412">
        <f>D24-D25</f>
        <v>-10764</v>
      </c>
      <c r="E26" s="412">
        <f>E24-E25</f>
        <v>10271</v>
      </c>
      <c r="F26" s="412">
        <f>F24-F25</f>
        <v>-493</v>
      </c>
      <c r="G26" s="412">
        <f>G24-G25</f>
        <v>305</v>
      </c>
      <c r="H26" s="413">
        <f>H24-H25</f>
        <v>-188</v>
      </c>
    </row>
    <row r="27" spans="1:8" ht="21" customHeight="1" thickBot="1">
      <c r="A27" s="418" t="s">
        <v>322</v>
      </c>
      <c r="B27" s="364" t="s">
        <v>323</v>
      </c>
      <c r="C27" s="391"/>
      <c r="D27" s="412">
        <f>D24-D25</f>
        <v>-10764</v>
      </c>
      <c r="E27" s="412">
        <f>E24-E25</f>
        <v>10271</v>
      </c>
      <c r="F27" s="412">
        <f>F24-F25</f>
        <v>-493</v>
      </c>
      <c r="G27" s="412">
        <f>G24-G25</f>
        <v>305</v>
      </c>
      <c r="H27" s="413">
        <f>H24-H25</f>
        <v>-188</v>
      </c>
    </row>
    <row r="29" ht="14.25" customHeight="1"/>
    <row r="33" ht="15.75" customHeight="1"/>
  </sheetData>
  <sheetProtection/>
  <mergeCells count="4">
    <mergeCell ref="A3:H3"/>
    <mergeCell ref="A4:H4"/>
    <mergeCell ref="B7:C7"/>
    <mergeCell ref="B16:C16"/>
  </mergeCells>
  <printOptions horizontalCentered="1"/>
  <pageMargins left="0" right="0" top="0.984251968503937" bottom="0.3937007874015748" header="0.5118110236220472" footer="0.5118110236220472"/>
  <pageSetup fitToHeight="1" fitToWidth="1" horizontalDpi="300" verticalDpi="3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1">
      <selection activeCell="H1" sqref="H1"/>
    </sheetView>
  </sheetViews>
  <sheetFormatPr defaultColWidth="9.09765625" defaultRowHeight="14.25"/>
  <cols>
    <col min="1" max="2" width="4" style="356" customWidth="1"/>
    <col min="3" max="3" width="36.59765625" style="356" customWidth="1"/>
    <col min="4" max="8" width="14.296875" style="356" customWidth="1"/>
    <col min="9" max="16384" width="9.09765625" style="356" customWidth="1"/>
  </cols>
  <sheetData>
    <row r="1" spans="1:8" ht="19.5" customHeight="1">
      <c r="A1" s="199" t="s">
        <v>51</v>
      </c>
      <c r="H1" s="448" t="s">
        <v>369</v>
      </c>
    </row>
    <row r="2" ht="19.5" customHeight="1"/>
    <row r="3" spans="1:8" ht="33" customHeight="1">
      <c r="A3" s="462" t="s">
        <v>324</v>
      </c>
      <c r="B3" s="462"/>
      <c r="C3" s="462"/>
      <c r="D3" s="462"/>
      <c r="E3" s="462"/>
      <c r="F3" s="462"/>
      <c r="G3" s="462"/>
      <c r="H3" s="462"/>
    </row>
    <row r="4" spans="1:8" ht="19.5" customHeight="1">
      <c r="A4" s="463" t="s">
        <v>219</v>
      </c>
      <c r="B4" s="463"/>
      <c r="C4" s="463"/>
      <c r="D4" s="463"/>
      <c r="E4" s="463"/>
      <c r="F4" s="463"/>
      <c r="G4" s="463"/>
      <c r="H4" s="463"/>
    </row>
    <row r="5" spans="1:8" ht="19.5" customHeight="1">
      <c r="A5" s="358"/>
      <c r="B5" s="358"/>
      <c r="C5" s="358"/>
      <c r="D5" s="358"/>
      <c r="E5" s="358"/>
      <c r="F5" s="358"/>
      <c r="G5" s="358"/>
      <c r="H5" s="358"/>
    </row>
    <row r="6" ht="19.5" customHeight="1" thickBot="1">
      <c r="H6" s="357" t="s">
        <v>50</v>
      </c>
    </row>
    <row r="7" spans="1:8" ht="39.75" thickBot="1">
      <c r="A7" s="409" t="s">
        <v>220</v>
      </c>
      <c r="B7" s="466" t="s">
        <v>221</v>
      </c>
      <c r="C7" s="466"/>
      <c r="D7" s="395" t="s">
        <v>222</v>
      </c>
      <c r="E7" s="395" t="s">
        <v>223</v>
      </c>
      <c r="F7" s="395" t="s">
        <v>224</v>
      </c>
      <c r="G7" s="395" t="s">
        <v>225</v>
      </c>
      <c r="H7" s="360" t="s">
        <v>226</v>
      </c>
    </row>
    <row r="8" spans="1:8" ht="21" customHeight="1" thickBot="1">
      <c r="A8" s="410" t="s">
        <v>229</v>
      </c>
      <c r="B8" s="411" t="s">
        <v>298</v>
      </c>
      <c r="C8" s="411"/>
      <c r="D8" s="412">
        <v>192326</v>
      </c>
      <c r="E8" s="412">
        <v>127250</v>
      </c>
      <c r="F8" s="412">
        <f>D8+E8</f>
        <v>319576</v>
      </c>
      <c r="G8" s="412">
        <v>19828</v>
      </c>
      <c r="H8" s="413">
        <f>F8+G8</f>
        <v>339404</v>
      </c>
    </row>
    <row r="9" spans="1:8" ht="21" customHeight="1" thickBot="1">
      <c r="A9" s="410" t="s">
        <v>232</v>
      </c>
      <c r="B9" s="414" t="s">
        <v>325</v>
      </c>
      <c r="C9" s="411"/>
      <c r="D9" s="412"/>
      <c r="E9" s="412"/>
      <c r="F9" s="412">
        <f aca="true" t="shared" si="0" ref="F9:F16">D9+E9</f>
        <v>0</v>
      </c>
      <c r="G9" s="412"/>
      <c r="H9" s="413">
        <f aca="true" t="shared" si="1" ref="H9:H16">F9+G9</f>
        <v>0</v>
      </c>
    </row>
    <row r="10" spans="1:8" ht="21" customHeight="1" thickBot="1">
      <c r="A10" s="410" t="s">
        <v>235</v>
      </c>
      <c r="B10" s="414" t="s">
        <v>303</v>
      </c>
      <c r="C10" s="411"/>
      <c r="D10" s="412">
        <v>56813</v>
      </c>
      <c r="E10" s="412">
        <v>62439</v>
      </c>
      <c r="F10" s="412">
        <f t="shared" si="0"/>
        <v>119252</v>
      </c>
      <c r="G10" s="412">
        <v>20</v>
      </c>
      <c r="H10" s="413">
        <f t="shared" si="1"/>
        <v>119272</v>
      </c>
    </row>
    <row r="11" spans="1:8" ht="21" customHeight="1" thickBot="1">
      <c r="A11" s="362"/>
      <c r="B11" s="391" t="s">
        <v>326</v>
      </c>
      <c r="C11" s="391" t="s">
        <v>327</v>
      </c>
      <c r="D11" s="415">
        <v>3249</v>
      </c>
      <c r="E11" s="415">
        <v>2149</v>
      </c>
      <c r="F11" s="416">
        <f t="shared" si="0"/>
        <v>5398</v>
      </c>
      <c r="G11" s="415">
        <v>15</v>
      </c>
      <c r="H11" s="417">
        <f t="shared" si="1"/>
        <v>5413</v>
      </c>
    </row>
    <row r="12" spans="1:8" ht="21" customHeight="1" thickBot="1">
      <c r="A12" s="410" t="s">
        <v>250</v>
      </c>
      <c r="B12" s="414" t="s">
        <v>328</v>
      </c>
      <c r="C12" s="411"/>
      <c r="D12" s="412">
        <v>204551</v>
      </c>
      <c r="E12" s="412">
        <v>141025</v>
      </c>
      <c r="F12" s="412">
        <f t="shared" si="0"/>
        <v>345576</v>
      </c>
      <c r="G12" s="412">
        <v>18853</v>
      </c>
      <c r="H12" s="413">
        <f t="shared" si="1"/>
        <v>364429</v>
      </c>
    </row>
    <row r="13" spans="1:8" ht="21" customHeight="1" thickBot="1">
      <c r="A13" s="410" t="s">
        <v>302</v>
      </c>
      <c r="B13" s="414" t="s">
        <v>329</v>
      </c>
      <c r="C13" s="411"/>
      <c r="D13" s="412">
        <v>9221</v>
      </c>
      <c r="E13" s="412">
        <v>5608</v>
      </c>
      <c r="F13" s="412">
        <f t="shared" si="0"/>
        <v>14829</v>
      </c>
      <c r="G13" s="412">
        <v>629</v>
      </c>
      <c r="H13" s="413">
        <f t="shared" si="1"/>
        <v>15458</v>
      </c>
    </row>
    <row r="14" spans="1:8" ht="21" customHeight="1" thickBot="1">
      <c r="A14" s="410" t="s">
        <v>276</v>
      </c>
      <c r="B14" s="414" t="s">
        <v>330</v>
      </c>
      <c r="C14" s="411"/>
      <c r="D14" s="412">
        <v>159</v>
      </c>
      <c r="E14" s="412">
        <v>0</v>
      </c>
      <c r="F14" s="412">
        <f t="shared" si="0"/>
        <v>159</v>
      </c>
      <c r="G14" s="412">
        <v>0</v>
      </c>
      <c r="H14" s="413">
        <f t="shared" si="1"/>
        <v>159</v>
      </c>
    </row>
    <row r="15" spans="1:8" ht="21" customHeight="1" thickBot="1">
      <c r="A15" s="418" t="s">
        <v>279</v>
      </c>
      <c r="B15" s="364" t="s">
        <v>305</v>
      </c>
      <c r="C15" s="391"/>
      <c r="D15" s="412">
        <v>45907</v>
      </c>
      <c r="E15" s="412">
        <v>31865</v>
      </c>
      <c r="F15" s="412">
        <f t="shared" si="0"/>
        <v>77772</v>
      </c>
      <c r="G15" s="412">
        <v>44</v>
      </c>
      <c r="H15" s="413">
        <f t="shared" si="1"/>
        <v>77816</v>
      </c>
    </row>
    <row r="16" spans="1:8" ht="21" customHeight="1" thickBot="1">
      <c r="A16" s="410"/>
      <c r="B16" s="414"/>
      <c r="C16" s="411" t="s">
        <v>331</v>
      </c>
      <c r="D16" s="415"/>
      <c r="E16" s="415"/>
      <c r="F16" s="412">
        <f t="shared" si="0"/>
        <v>0</v>
      </c>
      <c r="G16" s="415">
        <v>35</v>
      </c>
      <c r="H16" s="417">
        <f t="shared" si="1"/>
        <v>35</v>
      </c>
    </row>
    <row r="17" spans="1:8" ht="26.25" customHeight="1" thickBot="1">
      <c r="A17" s="410" t="s">
        <v>227</v>
      </c>
      <c r="B17" s="467" t="s">
        <v>332</v>
      </c>
      <c r="C17" s="467"/>
      <c r="D17" s="412">
        <f>D8+D9+D10-D12-D13-D14-D15</f>
        <v>-10699</v>
      </c>
      <c r="E17" s="412">
        <f>E8+E9+E10-E12-E13-E14-E15</f>
        <v>11191</v>
      </c>
      <c r="F17" s="412">
        <f>D17+E17</f>
        <v>492</v>
      </c>
      <c r="G17" s="412">
        <f>G8+G9+G10-G12-G13-G14-G15</f>
        <v>322</v>
      </c>
      <c r="H17" s="413">
        <f>F17+G17</f>
        <v>814</v>
      </c>
    </row>
    <row r="18" spans="1:8" ht="21" customHeight="1" thickBot="1">
      <c r="A18" s="418" t="s">
        <v>309</v>
      </c>
      <c r="B18" s="364" t="s">
        <v>308</v>
      </c>
      <c r="C18" s="391"/>
      <c r="D18" s="419">
        <v>556</v>
      </c>
      <c r="E18" s="419">
        <v>367</v>
      </c>
      <c r="F18" s="412">
        <f>D18+E18</f>
        <v>923</v>
      </c>
      <c r="G18" s="419">
        <v>3</v>
      </c>
      <c r="H18" s="413">
        <f>F18+G18</f>
        <v>926</v>
      </c>
    </row>
    <row r="19" spans="1:8" ht="21" customHeight="1" thickBot="1">
      <c r="A19" s="418" t="s">
        <v>313</v>
      </c>
      <c r="B19" s="364" t="s">
        <v>310</v>
      </c>
      <c r="C19" s="391"/>
      <c r="D19" s="412">
        <v>0</v>
      </c>
      <c r="E19" s="412"/>
      <c r="F19" s="412">
        <f>D19+E19</f>
        <v>0</v>
      </c>
      <c r="G19" s="412"/>
      <c r="H19" s="413"/>
    </row>
    <row r="20" spans="1:8" ht="21" customHeight="1" thickBot="1">
      <c r="A20" s="418" t="s">
        <v>240</v>
      </c>
      <c r="B20" s="391" t="s">
        <v>333</v>
      </c>
      <c r="C20" s="391"/>
      <c r="D20" s="412">
        <f>D18-D19</f>
        <v>556</v>
      </c>
      <c r="E20" s="412">
        <f>E18-E19</f>
        <v>367</v>
      </c>
      <c r="F20" s="412">
        <f>F18-F19</f>
        <v>923</v>
      </c>
      <c r="G20" s="412">
        <f>G18-G19</f>
        <v>3</v>
      </c>
      <c r="H20" s="413">
        <f>H18-H19</f>
        <v>926</v>
      </c>
    </row>
    <row r="21" spans="1:8" ht="21" customHeight="1" thickBot="1">
      <c r="A21" s="418" t="s">
        <v>253</v>
      </c>
      <c r="B21" s="364" t="s">
        <v>312</v>
      </c>
      <c r="C21" s="391"/>
      <c r="D21" s="412">
        <f>D17+D20</f>
        <v>-10143</v>
      </c>
      <c r="E21" s="412">
        <f>E17+E20</f>
        <v>11558</v>
      </c>
      <c r="F21" s="412">
        <f>F17+F20</f>
        <v>1415</v>
      </c>
      <c r="G21" s="412">
        <f>G17+G20</f>
        <v>325</v>
      </c>
      <c r="H21" s="413">
        <f>H17+H20</f>
        <v>1740</v>
      </c>
    </row>
    <row r="22" spans="1:8" ht="21" customHeight="1" thickBot="1">
      <c r="A22" s="418" t="s">
        <v>315</v>
      </c>
      <c r="B22" s="364" t="s">
        <v>314</v>
      </c>
      <c r="C22" s="391"/>
      <c r="D22" s="412"/>
      <c r="E22" s="412"/>
      <c r="F22" s="412">
        <f>D22+E22</f>
        <v>0</v>
      </c>
      <c r="G22" s="412"/>
      <c r="H22" s="413">
        <f>F22+G22</f>
        <v>0</v>
      </c>
    </row>
    <row r="23" spans="1:8" ht="21" customHeight="1" thickBot="1">
      <c r="A23" s="418" t="s">
        <v>319</v>
      </c>
      <c r="B23" s="364" t="s">
        <v>316</v>
      </c>
      <c r="C23" s="391"/>
      <c r="D23" s="412">
        <v>621</v>
      </c>
      <c r="E23" s="412">
        <v>425</v>
      </c>
      <c r="F23" s="412">
        <f>D23+E23</f>
        <v>1046</v>
      </c>
      <c r="G23" s="412"/>
      <c r="H23" s="413">
        <f>F23+G23</f>
        <v>1046</v>
      </c>
    </row>
    <row r="24" spans="1:8" ht="21" customHeight="1" thickBot="1">
      <c r="A24" s="418" t="s">
        <v>259</v>
      </c>
      <c r="B24" s="364" t="s">
        <v>334</v>
      </c>
      <c r="C24" s="391"/>
      <c r="D24" s="412">
        <f>D22-D23</f>
        <v>-621</v>
      </c>
      <c r="E24" s="412">
        <f>E22-E23</f>
        <v>-425</v>
      </c>
      <c r="F24" s="412">
        <f>F22-F23</f>
        <v>-1046</v>
      </c>
      <c r="G24" s="412">
        <f>G22-G23</f>
        <v>0</v>
      </c>
      <c r="H24" s="413">
        <f>H22-H23</f>
        <v>-1046</v>
      </c>
    </row>
    <row r="25" spans="1:8" ht="21" customHeight="1" thickBot="1">
      <c r="A25" s="418" t="s">
        <v>282</v>
      </c>
      <c r="B25" s="364" t="s">
        <v>318</v>
      </c>
      <c r="C25" s="391"/>
      <c r="D25" s="412">
        <f>D21+D24</f>
        <v>-10764</v>
      </c>
      <c r="E25" s="412">
        <f>E21+E24</f>
        <v>11133</v>
      </c>
      <c r="F25" s="412">
        <f>F21+F24</f>
        <v>369</v>
      </c>
      <c r="G25" s="412">
        <f>G21+G24</f>
        <v>325</v>
      </c>
      <c r="H25" s="413">
        <f>H21+H24</f>
        <v>694</v>
      </c>
    </row>
    <row r="26" spans="1:8" ht="21" customHeight="1" thickBot="1">
      <c r="A26" s="418" t="s">
        <v>335</v>
      </c>
      <c r="B26" s="364" t="s">
        <v>320</v>
      </c>
      <c r="C26" s="391"/>
      <c r="D26" s="412">
        <v>0</v>
      </c>
      <c r="E26" s="412">
        <v>862</v>
      </c>
      <c r="F26" s="412">
        <f>D26+E26</f>
        <v>862</v>
      </c>
      <c r="G26" s="412">
        <v>20</v>
      </c>
      <c r="H26" s="413">
        <f>F26+G26</f>
        <v>882</v>
      </c>
    </row>
    <row r="27" spans="1:8" ht="21" customHeight="1" thickBot="1">
      <c r="A27" s="418" t="s">
        <v>285</v>
      </c>
      <c r="B27" s="364" t="s">
        <v>336</v>
      </c>
      <c r="C27" s="391"/>
      <c r="D27" s="412">
        <f>D25-D26</f>
        <v>-10764</v>
      </c>
      <c r="E27" s="412">
        <f>E25-E26</f>
        <v>10271</v>
      </c>
      <c r="F27" s="412">
        <f>F25-F26</f>
        <v>-493</v>
      </c>
      <c r="G27" s="412">
        <f>G25-G26</f>
        <v>305</v>
      </c>
      <c r="H27" s="413">
        <f>H25-H26</f>
        <v>-188</v>
      </c>
    </row>
    <row r="28" spans="1:8" ht="21" customHeight="1" thickBot="1">
      <c r="A28" s="418" t="s">
        <v>322</v>
      </c>
      <c r="B28" s="364" t="s">
        <v>323</v>
      </c>
      <c r="C28" s="391"/>
      <c r="D28" s="412">
        <f>D25-D26</f>
        <v>-10764</v>
      </c>
      <c r="E28" s="412">
        <f>E25-E26</f>
        <v>10271</v>
      </c>
      <c r="F28" s="412">
        <f>F25-F26</f>
        <v>-493</v>
      </c>
      <c r="G28" s="412">
        <f>G25-G26</f>
        <v>305</v>
      </c>
      <c r="H28" s="413">
        <f>H25-H26</f>
        <v>-188</v>
      </c>
    </row>
    <row r="30" ht="14.25" customHeight="1"/>
    <row r="34" ht="15.75" customHeight="1"/>
  </sheetData>
  <sheetProtection/>
  <mergeCells count="4">
    <mergeCell ref="A3:H3"/>
    <mergeCell ref="A4:H4"/>
    <mergeCell ref="B7:C7"/>
    <mergeCell ref="B17:C17"/>
  </mergeCells>
  <printOptions horizontalCentered="1"/>
  <pageMargins left="0" right="0" top="0.984251968503937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0" sqref="F30"/>
    </sheetView>
  </sheetViews>
  <sheetFormatPr defaultColWidth="9.296875" defaultRowHeight="14.25"/>
  <cols>
    <col min="1" max="1" width="14.59765625" style="105" customWidth="1"/>
    <col min="2" max="6" width="12.8984375" style="106" customWidth="1"/>
    <col min="7" max="7" width="14.59765625" style="105" customWidth="1"/>
    <col min="8" max="16384" width="9.296875" style="105" customWidth="1"/>
  </cols>
  <sheetData>
    <row r="1" spans="1:6" ht="12.75">
      <c r="A1" s="107" t="s">
        <v>0</v>
      </c>
      <c r="F1" s="10" t="s">
        <v>40</v>
      </c>
    </row>
    <row r="5" spans="1:6" ht="12.75">
      <c r="A5" s="451" t="s">
        <v>211</v>
      </c>
      <c r="B5" s="451"/>
      <c r="C5" s="451"/>
      <c r="D5" s="451"/>
      <c r="E5" s="451"/>
      <c r="F5" s="451"/>
    </row>
    <row r="6" spans="1:6" ht="12.75">
      <c r="A6" s="108"/>
      <c r="B6" s="109"/>
      <c r="C6" s="109"/>
      <c r="D6" s="109"/>
      <c r="E6" s="109"/>
      <c r="F6" s="109"/>
    </row>
    <row r="7" spans="1:6" ht="12.75">
      <c r="A7" s="108"/>
      <c r="B7" s="109"/>
      <c r="C7" s="109"/>
      <c r="D7" s="109"/>
      <c r="E7" s="109"/>
      <c r="F7" s="109"/>
    </row>
    <row r="8" spans="1:6" ht="12.75">
      <c r="A8" s="108"/>
      <c r="B8" s="109"/>
      <c r="C8" s="109"/>
      <c r="D8" s="109"/>
      <c r="E8" s="109"/>
      <c r="F8" s="109"/>
    </row>
    <row r="9" spans="1:6" ht="12.75">
      <c r="A9" s="108"/>
      <c r="B9" s="109"/>
      <c r="C9" s="109"/>
      <c r="D9" s="109"/>
      <c r="E9" s="109"/>
      <c r="F9" s="109"/>
    </row>
    <row r="10" spans="1:6" ht="12.75">
      <c r="A10" s="110" t="s">
        <v>41</v>
      </c>
      <c r="B10" s="109"/>
      <c r="C10" s="109"/>
      <c r="D10" s="109"/>
      <c r="E10" s="109"/>
      <c r="F10" s="109"/>
    </row>
    <row r="11" ht="12.75">
      <c r="F11" s="11" t="s">
        <v>42</v>
      </c>
    </row>
    <row r="12" spans="1:6" ht="12.75">
      <c r="A12" s="111" t="s">
        <v>43</v>
      </c>
      <c r="B12" s="112" t="s">
        <v>44</v>
      </c>
      <c r="C12" s="112" t="s">
        <v>45</v>
      </c>
      <c r="D12" s="112" t="s">
        <v>34</v>
      </c>
      <c r="E12" s="112" t="s">
        <v>46</v>
      </c>
      <c r="F12" s="113" t="s">
        <v>39</v>
      </c>
    </row>
    <row r="13" spans="1:6" s="116" customFormat="1" ht="10.5" customHeight="1">
      <c r="A13" s="114"/>
      <c r="B13" s="329">
        <v>30</v>
      </c>
      <c r="C13" s="329">
        <v>50</v>
      </c>
      <c r="D13" s="329">
        <v>70</v>
      </c>
      <c r="E13" s="329">
        <v>100</v>
      </c>
      <c r="F13" s="115"/>
    </row>
    <row r="14" spans="1:6" s="332" customFormat="1" ht="16.5" customHeight="1">
      <c r="A14" s="330" t="s">
        <v>47</v>
      </c>
      <c r="B14" s="331"/>
      <c r="C14" s="331"/>
      <c r="D14" s="331"/>
      <c r="E14" s="331"/>
      <c r="F14" s="331">
        <f>SUM(B14:E14)</f>
        <v>0</v>
      </c>
    </row>
    <row r="15" spans="1:6" s="332" customFormat="1" ht="16.5" customHeight="1">
      <c r="A15" s="330" t="s">
        <v>48</v>
      </c>
      <c r="B15" s="331">
        <v>9</v>
      </c>
      <c r="C15" s="331">
        <v>5</v>
      </c>
      <c r="D15" s="331">
        <v>0</v>
      </c>
      <c r="E15" s="331">
        <v>21</v>
      </c>
      <c r="F15" s="331">
        <f>SUM(B15:E15)</f>
        <v>35</v>
      </c>
    </row>
    <row r="16" spans="1:6" s="332" customFormat="1" ht="16.5" customHeight="1">
      <c r="A16" s="333" t="s">
        <v>39</v>
      </c>
      <c r="B16" s="334">
        <f>SUM(B14:B15)</f>
        <v>9</v>
      </c>
      <c r="C16" s="334">
        <f>SUM(C14:C15)</f>
        <v>5</v>
      </c>
      <c r="D16" s="334">
        <f>SUM(D14:D15)</f>
        <v>0</v>
      </c>
      <c r="E16" s="334">
        <f>SUM(E14:E15)</f>
        <v>21</v>
      </c>
      <c r="F16" s="335">
        <f>SUM(B16:E16)</f>
        <v>35</v>
      </c>
    </row>
    <row r="21" ht="12.75">
      <c r="A21" s="117" t="s">
        <v>49</v>
      </c>
    </row>
    <row r="22" spans="1:6" ht="12.75">
      <c r="A22" s="117"/>
      <c r="F22" s="11" t="s">
        <v>50</v>
      </c>
    </row>
    <row r="23" spans="1:6" ht="12.75">
      <c r="A23" s="111" t="s">
        <v>43</v>
      </c>
      <c r="B23" s="112" t="s">
        <v>44</v>
      </c>
      <c r="C23" s="112" t="s">
        <v>45</v>
      </c>
      <c r="D23" s="112" t="s">
        <v>34</v>
      </c>
      <c r="E23" s="112" t="s">
        <v>46</v>
      </c>
      <c r="F23" s="113" t="s">
        <v>39</v>
      </c>
    </row>
    <row r="24" spans="1:6" s="116" customFormat="1" ht="10.5" customHeight="1">
      <c r="A24" s="114"/>
      <c r="B24" s="329">
        <v>30</v>
      </c>
      <c r="C24" s="329">
        <v>50</v>
      </c>
      <c r="D24" s="329">
        <v>70</v>
      </c>
      <c r="E24" s="329">
        <v>100</v>
      </c>
      <c r="F24" s="115"/>
    </row>
    <row r="25" spans="1:6" s="332" customFormat="1" ht="16.5" customHeight="1">
      <c r="A25" s="330" t="s">
        <v>47</v>
      </c>
      <c r="B25" s="331">
        <v>62</v>
      </c>
      <c r="C25" s="331">
        <v>1540</v>
      </c>
      <c r="D25" s="331">
        <v>2730</v>
      </c>
      <c r="E25" s="331">
        <v>1066</v>
      </c>
      <c r="F25" s="331">
        <f>SUM(B25:E25)</f>
        <v>5398</v>
      </c>
    </row>
    <row r="26" spans="1:6" s="332" customFormat="1" ht="16.5" customHeight="1">
      <c r="A26" s="330" t="s">
        <v>48</v>
      </c>
      <c r="B26" s="331"/>
      <c r="C26" s="331"/>
      <c r="D26" s="331">
        <v>15</v>
      </c>
      <c r="E26" s="331"/>
      <c r="F26" s="331">
        <f>SUM(B26:E26)</f>
        <v>15</v>
      </c>
    </row>
    <row r="27" spans="1:6" s="332" customFormat="1" ht="16.5" customHeight="1">
      <c r="A27" s="333" t="s">
        <v>39</v>
      </c>
      <c r="B27" s="334">
        <f>SUM(B25:B26)</f>
        <v>62</v>
      </c>
      <c r="C27" s="334">
        <f>SUM(C25:C26)</f>
        <v>1540</v>
      </c>
      <c r="D27" s="334">
        <f>SUM(D25:D26)</f>
        <v>2745</v>
      </c>
      <c r="E27" s="334">
        <f>SUM(E25:E26)</f>
        <v>1066</v>
      </c>
      <c r="F27" s="335">
        <f>SUM(B27:E27)</f>
        <v>5413</v>
      </c>
    </row>
  </sheetData>
  <sheetProtection/>
  <mergeCells count="1">
    <mergeCell ref="A5:F5"/>
  </mergeCells>
  <printOptions/>
  <pageMargins left="1.6402777777777777" right="0.24027777777777778" top="1.0298611111111111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J14" sqref="J14"/>
    </sheetView>
  </sheetViews>
  <sheetFormatPr defaultColWidth="9.09765625" defaultRowHeight="14.25"/>
  <cols>
    <col min="1" max="1" width="27.09765625" style="118" customWidth="1"/>
    <col min="2" max="2" width="15.3984375" style="118" customWidth="1"/>
    <col min="3" max="3" width="14.69921875" style="118" customWidth="1"/>
    <col min="4" max="4" width="13.3984375" style="118" customWidth="1"/>
    <col min="5" max="5" width="16.59765625" style="118" customWidth="1"/>
    <col min="6" max="16384" width="9.09765625" style="119" customWidth="1"/>
  </cols>
  <sheetData>
    <row r="1" spans="1:5" ht="12.75">
      <c r="A1" s="120" t="s">
        <v>51</v>
      </c>
      <c r="B1" s="120"/>
      <c r="C1" s="120"/>
      <c r="D1" s="120"/>
      <c r="E1" s="10" t="s">
        <v>52</v>
      </c>
    </row>
    <row r="2" spans="1:5" ht="12.75">
      <c r="A2" s="120"/>
      <c r="B2" s="120"/>
      <c r="C2" s="120"/>
      <c r="D2" s="120"/>
      <c r="E2" s="10"/>
    </row>
    <row r="4" spans="1:5" ht="13.5">
      <c r="A4" s="452" t="s">
        <v>53</v>
      </c>
      <c r="B4" s="452"/>
      <c r="C4" s="452"/>
      <c r="D4" s="452"/>
      <c r="E4" s="452"/>
    </row>
    <row r="5" spans="1:5" ht="13.5">
      <c r="A5" s="452" t="s">
        <v>212</v>
      </c>
      <c r="B5" s="452"/>
      <c r="C5" s="452"/>
      <c r="D5" s="452"/>
      <c r="E5" s="452"/>
    </row>
    <row r="7" ht="13.5">
      <c r="D7" s="118" t="s">
        <v>54</v>
      </c>
    </row>
    <row r="8" ht="13.5">
      <c r="A8" s="121"/>
    </row>
    <row r="9" ht="13.5">
      <c r="E9" s="447" t="s">
        <v>55</v>
      </c>
    </row>
    <row r="10" spans="1:5" ht="12.75">
      <c r="A10" s="122" t="s">
        <v>56</v>
      </c>
      <c r="B10" s="123" t="s">
        <v>57</v>
      </c>
      <c r="C10" s="122" t="s">
        <v>58</v>
      </c>
      <c r="D10" s="122" t="s">
        <v>59</v>
      </c>
      <c r="E10" s="122" t="s">
        <v>60</v>
      </c>
    </row>
    <row r="11" spans="1:5" ht="12.75">
      <c r="A11" s="124"/>
      <c r="B11" s="125" t="s">
        <v>61</v>
      </c>
      <c r="C11" s="124" t="s">
        <v>62</v>
      </c>
      <c r="D11" s="124" t="s">
        <v>63</v>
      </c>
      <c r="E11" s="124" t="s">
        <v>64</v>
      </c>
    </row>
    <row r="12" spans="1:5" ht="13.5">
      <c r="A12" s="126" t="s">
        <v>65</v>
      </c>
      <c r="B12" s="127">
        <v>192252</v>
      </c>
      <c r="C12" s="127">
        <v>131775</v>
      </c>
      <c r="D12" s="127">
        <v>18680</v>
      </c>
      <c r="E12" s="127">
        <f aca="true" t="shared" si="0" ref="E12:E20">SUM(B12:D12)</f>
        <v>342707</v>
      </c>
    </row>
    <row r="13" spans="1:5" ht="13.5">
      <c r="A13" s="129" t="s">
        <v>66</v>
      </c>
      <c r="B13" s="130">
        <v>21679</v>
      </c>
      <c r="C13" s="130">
        <v>14858</v>
      </c>
      <c r="D13" s="131">
        <v>802</v>
      </c>
      <c r="E13" s="128">
        <f t="shared" si="0"/>
        <v>37339</v>
      </c>
    </row>
    <row r="14" spans="1:5" s="135" customFormat="1" ht="14.25">
      <c r="A14" s="238" t="s">
        <v>67</v>
      </c>
      <c r="B14" s="239">
        <f>B12+B13</f>
        <v>213931</v>
      </c>
      <c r="C14" s="239">
        <f>C12+C13</f>
        <v>146633</v>
      </c>
      <c r="D14" s="240">
        <f>D12+D13</f>
        <v>19482</v>
      </c>
      <c r="E14" s="241">
        <f t="shared" si="0"/>
        <v>380046</v>
      </c>
    </row>
    <row r="15" spans="1:5" s="135" customFormat="1" ht="13.5">
      <c r="A15" s="132" t="s">
        <v>68</v>
      </c>
      <c r="B15" s="133">
        <v>45907</v>
      </c>
      <c r="C15" s="133">
        <v>31865</v>
      </c>
      <c r="D15" s="134">
        <v>44</v>
      </c>
      <c r="E15" s="128">
        <f t="shared" si="0"/>
        <v>77816</v>
      </c>
    </row>
    <row r="16" spans="1:5" ht="13.5">
      <c r="A16" s="136" t="s">
        <v>69</v>
      </c>
      <c r="B16" s="137">
        <f>B14+B15</f>
        <v>259838</v>
      </c>
      <c r="C16" s="137">
        <f>C14+C15</f>
        <v>178498</v>
      </c>
      <c r="D16" s="138">
        <f>D14+D15</f>
        <v>19526</v>
      </c>
      <c r="E16" s="139">
        <f t="shared" si="0"/>
        <v>457862</v>
      </c>
    </row>
    <row r="17" spans="1:5" ht="13.5">
      <c r="A17" s="132" t="s">
        <v>70</v>
      </c>
      <c r="B17" s="133">
        <v>192326</v>
      </c>
      <c r="C17" s="133">
        <v>127250</v>
      </c>
      <c r="D17" s="134">
        <v>19828</v>
      </c>
      <c r="E17" s="133">
        <f t="shared" si="0"/>
        <v>339404</v>
      </c>
    </row>
    <row r="18" spans="1:5" ht="13.5">
      <c r="A18" s="132" t="s">
        <v>71</v>
      </c>
      <c r="B18" s="133">
        <v>56813</v>
      </c>
      <c r="C18" s="133">
        <v>62439</v>
      </c>
      <c r="D18" s="134">
        <v>20</v>
      </c>
      <c r="E18" s="133">
        <f t="shared" si="0"/>
        <v>119272</v>
      </c>
    </row>
    <row r="19" spans="1:5" ht="13.5">
      <c r="A19" s="140" t="s">
        <v>72</v>
      </c>
      <c r="B19" s="141">
        <f>B18+B17</f>
        <v>249139</v>
      </c>
      <c r="C19" s="141">
        <f>C18+C17</f>
        <v>189689</v>
      </c>
      <c r="D19" s="142">
        <f>D18+D17</f>
        <v>19848</v>
      </c>
      <c r="E19" s="143">
        <f t="shared" si="0"/>
        <v>458676</v>
      </c>
    </row>
    <row r="20" spans="1:5" ht="13.5">
      <c r="A20" s="144" t="s">
        <v>73</v>
      </c>
      <c r="B20" s="145">
        <f>B19-B16</f>
        <v>-10699</v>
      </c>
      <c r="C20" s="145">
        <f>C19-C16</f>
        <v>11191</v>
      </c>
      <c r="D20" s="146">
        <f>D19-D16</f>
        <v>322</v>
      </c>
      <c r="E20" s="145">
        <f t="shared" si="0"/>
        <v>814</v>
      </c>
    </row>
    <row r="21" ht="13.5">
      <c r="B21" s="118" t="s">
        <v>54</v>
      </c>
    </row>
    <row r="22" ht="13.5">
      <c r="B22" s="147" t="s">
        <v>54</v>
      </c>
    </row>
  </sheetData>
  <sheetProtection/>
  <mergeCells count="2">
    <mergeCell ref="A4:E4"/>
    <mergeCell ref="A5:E5"/>
  </mergeCells>
  <printOptions horizontalCentered="1"/>
  <pageMargins left="0.9840277777777777" right="0.2361111111111111" top="1.535416666666666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H18" sqref="H18"/>
    </sheetView>
  </sheetViews>
  <sheetFormatPr defaultColWidth="9.09765625" defaultRowHeight="14.25"/>
  <cols>
    <col min="1" max="1" width="31.59765625" style="148" customWidth="1"/>
    <col min="2" max="5" width="16.3984375" style="148" customWidth="1"/>
    <col min="6" max="6" width="9.09765625" style="149" customWidth="1"/>
    <col min="7" max="7" width="10.3984375" style="149" customWidth="1"/>
    <col min="8" max="16384" width="9.09765625" style="149" customWidth="1"/>
  </cols>
  <sheetData>
    <row r="1" spans="1:5" s="153" customFormat="1" ht="12.75" customHeight="1">
      <c r="A1" s="150" t="s">
        <v>74</v>
      </c>
      <c r="B1" s="151"/>
      <c r="C1" s="151"/>
      <c r="D1" s="151"/>
      <c r="E1" s="152" t="s">
        <v>75</v>
      </c>
    </row>
    <row r="2" spans="1:5" s="153" customFormat="1" ht="12.75" customHeight="1">
      <c r="A2" s="151"/>
      <c r="B2" s="151"/>
      <c r="C2" s="151"/>
      <c r="D2" s="151"/>
      <c r="E2" s="151"/>
    </row>
    <row r="3" ht="13.5">
      <c r="C3" s="148" t="s">
        <v>54</v>
      </c>
    </row>
    <row r="4" spans="1:5" s="153" customFormat="1" ht="14.25" customHeight="1">
      <c r="A4" s="453" t="s">
        <v>76</v>
      </c>
      <c r="B4" s="453"/>
      <c r="C4" s="453"/>
      <c r="D4" s="453"/>
      <c r="E4" s="453"/>
    </row>
    <row r="5" spans="1:5" ht="15" customHeight="1">
      <c r="A5" s="453" t="s">
        <v>209</v>
      </c>
      <c r="B5" s="453"/>
      <c r="C5" s="453"/>
      <c r="D5" s="453"/>
      <c r="E5" s="453"/>
    </row>
    <row r="6" ht="13.5">
      <c r="C6" s="154"/>
    </row>
    <row r="8" spans="1:5" s="153" customFormat="1" ht="13.5">
      <c r="A8" s="151"/>
      <c r="B8" s="151"/>
      <c r="C8" s="151"/>
      <c r="D8" s="151"/>
      <c r="E8" s="155" t="s">
        <v>50</v>
      </c>
    </row>
    <row r="9" spans="1:5" s="153" customFormat="1" ht="15.75" customHeight="1">
      <c r="A9" s="322" t="s">
        <v>56</v>
      </c>
      <c r="B9" s="322" t="s">
        <v>77</v>
      </c>
      <c r="C9" s="322" t="s">
        <v>78</v>
      </c>
      <c r="D9" s="322" t="s">
        <v>79</v>
      </c>
      <c r="E9" s="322" t="s">
        <v>39</v>
      </c>
    </row>
    <row r="10" spans="1:5" s="153" customFormat="1" ht="15.75" customHeight="1">
      <c r="A10" s="323"/>
      <c r="B10" s="324" t="s">
        <v>80</v>
      </c>
      <c r="C10" s="324" t="s">
        <v>81</v>
      </c>
      <c r="D10" s="324" t="s">
        <v>82</v>
      </c>
      <c r="E10" s="323"/>
    </row>
    <row r="11" spans="1:5" ht="15.75" customHeight="1">
      <c r="A11" s="157" t="s">
        <v>83</v>
      </c>
      <c r="B11" s="157">
        <v>115</v>
      </c>
      <c r="C11" s="158">
        <v>3867</v>
      </c>
      <c r="D11" s="158">
        <v>4142</v>
      </c>
      <c r="E11" s="158">
        <f>SUM(B11:D11)</f>
        <v>8124</v>
      </c>
    </row>
    <row r="12" spans="1:5" ht="15.75" customHeight="1">
      <c r="A12" s="159" t="s">
        <v>84</v>
      </c>
      <c r="B12" s="159">
        <v>0</v>
      </c>
      <c r="C12" s="160">
        <v>67</v>
      </c>
      <c r="D12" s="160"/>
      <c r="E12" s="160">
        <f>SUM(B12:D12)</f>
        <v>67</v>
      </c>
    </row>
    <row r="13" spans="1:5" ht="15.75" customHeight="1">
      <c r="A13" s="159" t="s">
        <v>85</v>
      </c>
      <c r="B13" s="159">
        <v>70</v>
      </c>
      <c r="C13" s="160">
        <v>1511</v>
      </c>
      <c r="D13" s="160">
        <v>1574</v>
      </c>
      <c r="E13" s="160">
        <f>SUM(B13:D13)</f>
        <v>3155</v>
      </c>
    </row>
    <row r="14" spans="1:7" ht="15.75" customHeight="1">
      <c r="A14" s="159" t="s">
        <v>86</v>
      </c>
      <c r="B14" s="159"/>
      <c r="C14" s="160"/>
      <c r="D14" s="160">
        <v>641</v>
      </c>
      <c r="E14" s="160">
        <f>SUM(B14:D14)</f>
        <v>641</v>
      </c>
      <c r="G14" s="161"/>
    </row>
    <row r="15" spans="1:6" s="153" customFormat="1" ht="15.75" customHeight="1">
      <c r="A15" s="162" t="s">
        <v>87</v>
      </c>
      <c r="B15" s="163">
        <f>B11+B12-B13+B14</f>
        <v>45</v>
      </c>
      <c r="C15" s="163">
        <f>C11+C12-C13-C14</f>
        <v>2423</v>
      </c>
      <c r="D15" s="163">
        <f>D11+D12-D13-D14</f>
        <v>1927</v>
      </c>
      <c r="E15" s="163">
        <f>E11+E12-E13-E14</f>
        <v>4395</v>
      </c>
      <c r="F15" s="164"/>
    </row>
    <row r="16" spans="1:7" ht="15.75" customHeight="1">
      <c r="A16" s="159" t="s">
        <v>88</v>
      </c>
      <c r="B16" s="159">
        <v>115</v>
      </c>
      <c r="C16" s="160">
        <v>3867</v>
      </c>
      <c r="D16" s="160">
        <v>3823</v>
      </c>
      <c r="E16" s="160">
        <f aca="true" t="shared" si="0" ref="E16:E22">SUM(B16:D16)</f>
        <v>7805</v>
      </c>
      <c r="G16" s="161"/>
    </row>
    <row r="17" spans="1:7" ht="15.75" customHeight="1">
      <c r="A17" s="159" t="s">
        <v>89</v>
      </c>
      <c r="B17" s="159">
        <v>0</v>
      </c>
      <c r="C17" s="160">
        <v>0</v>
      </c>
      <c r="D17" s="160">
        <v>92</v>
      </c>
      <c r="E17" s="160">
        <f t="shared" si="0"/>
        <v>92</v>
      </c>
      <c r="G17" s="161"/>
    </row>
    <row r="18" spans="1:6" ht="15.75" customHeight="1">
      <c r="A18" s="159" t="s">
        <v>90</v>
      </c>
      <c r="B18" s="159">
        <v>0</v>
      </c>
      <c r="C18" s="160">
        <v>67</v>
      </c>
      <c r="D18" s="160"/>
      <c r="E18" s="160">
        <f t="shared" si="0"/>
        <v>67</v>
      </c>
      <c r="F18" s="161"/>
    </row>
    <row r="19" spans="1:5" ht="15.75" customHeight="1">
      <c r="A19" s="159" t="s">
        <v>91</v>
      </c>
      <c r="B19" s="159"/>
      <c r="C19" s="160"/>
      <c r="D19" s="160"/>
      <c r="E19" s="160">
        <f t="shared" si="0"/>
        <v>0</v>
      </c>
    </row>
    <row r="20" spans="1:5" ht="15.75" customHeight="1">
      <c r="A20" s="159" t="s">
        <v>92</v>
      </c>
      <c r="B20" s="159">
        <v>70</v>
      </c>
      <c r="C20" s="160">
        <v>1511</v>
      </c>
      <c r="D20" s="160">
        <v>2215</v>
      </c>
      <c r="E20" s="160">
        <f t="shared" si="0"/>
        <v>3796</v>
      </c>
    </row>
    <row r="21" spans="1:6" s="153" customFormat="1" ht="15.75" customHeight="1">
      <c r="A21" s="162" t="s">
        <v>93</v>
      </c>
      <c r="B21" s="163">
        <f>B16+B17+B18+B19-B20</f>
        <v>45</v>
      </c>
      <c r="C21" s="163">
        <f>C16+C17+C18+C19-C20</f>
        <v>2423</v>
      </c>
      <c r="D21" s="163">
        <f>D16+D17+D18+D19-D20</f>
        <v>1700</v>
      </c>
      <c r="E21" s="163">
        <f t="shared" si="0"/>
        <v>4168</v>
      </c>
      <c r="F21" s="164"/>
    </row>
    <row r="22" spans="1:6" s="153" customFormat="1" ht="15.75" customHeight="1">
      <c r="A22" s="156" t="s">
        <v>94</v>
      </c>
      <c r="B22" s="165">
        <f>B15-B21</f>
        <v>0</v>
      </c>
      <c r="C22" s="165">
        <f>C15-C21</f>
        <v>0</v>
      </c>
      <c r="D22" s="165">
        <f>D15-D21</f>
        <v>227</v>
      </c>
      <c r="E22" s="165">
        <f t="shared" si="0"/>
        <v>227</v>
      </c>
      <c r="F22" s="164"/>
    </row>
  </sheetData>
  <sheetProtection/>
  <mergeCells count="2">
    <mergeCell ref="A4:E4"/>
    <mergeCell ref="A5:E5"/>
  </mergeCells>
  <printOptions horizontalCentered="1"/>
  <pageMargins left="0.984251968503937" right="0.4330708661417323" top="1.5748031496062993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H9" sqref="H9"/>
    </sheetView>
  </sheetViews>
  <sheetFormatPr defaultColWidth="9.09765625" defaultRowHeight="14.25"/>
  <cols>
    <col min="1" max="1" width="30.8984375" style="166" customWidth="1"/>
    <col min="2" max="4" width="11.69921875" style="166" customWidth="1"/>
    <col min="5" max="5" width="19" style="166" customWidth="1"/>
    <col min="6" max="6" width="10" style="167" customWidth="1"/>
    <col min="7" max="16384" width="9.09765625" style="167" customWidth="1"/>
  </cols>
  <sheetData>
    <row r="1" spans="1:6" s="172" customFormat="1" ht="14.25" customHeight="1">
      <c r="A1" s="168" t="s">
        <v>51</v>
      </c>
      <c r="B1" s="169"/>
      <c r="C1" s="169"/>
      <c r="D1" s="169"/>
      <c r="E1" s="170" t="s">
        <v>95</v>
      </c>
      <c r="F1" s="171"/>
    </row>
    <row r="2" spans="1:5" s="172" customFormat="1" ht="12" customHeight="1">
      <c r="A2" s="169"/>
      <c r="B2" s="169"/>
      <c r="C2" s="169"/>
      <c r="D2" s="169"/>
      <c r="E2" s="169"/>
    </row>
    <row r="3" spans="1:5" s="172" customFormat="1" ht="12" customHeight="1">
      <c r="A3" s="169"/>
      <c r="B3" s="169"/>
      <c r="C3" s="169"/>
      <c r="D3" s="169"/>
      <c r="E3" s="169"/>
    </row>
    <row r="5" spans="1:5" s="172" customFormat="1" ht="13.5">
      <c r="A5" s="454" t="s">
        <v>96</v>
      </c>
      <c r="B5" s="454"/>
      <c r="C5" s="454"/>
      <c r="D5" s="454"/>
      <c r="E5" s="454"/>
    </row>
    <row r="6" spans="1:5" ht="15" customHeight="1">
      <c r="A6" s="454" t="s">
        <v>213</v>
      </c>
      <c r="B6" s="454"/>
      <c r="C6" s="454"/>
      <c r="D6" s="454"/>
      <c r="E6" s="454"/>
    </row>
    <row r="11" spans="1:5" s="172" customFormat="1" ht="15.75" customHeight="1">
      <c r="A11" s="173" t="s">
        <v>56</v>
      </c>
      <c r="B11" s="455" t="s">
        <v>97</v>
      </c>
      <c r="C11" s="455"/>
      <c r="D11" s="455"/>
      <c r="E11" s="174" t="s">
        <v>39</v>
      </c>
    </row>
    <row r="12" spans="1:5" s="177" customFormat="1" ht="15.75" customHeight="1">
      <c r="A12" s="175"/>
      <c r="B12" s="175" t="s">
        <v>98</v>
      </c>
      <c r="C12" s="175" t="s">
        <v>99</v>
      </c>
      <c r="D12" s="175" t="s">
        <v>100</v>
      </c>
      <c r="E12" s="176"/>
    </row>
    <row r="13" spans="1:5" s="182" customFormat="1" ht="15.75" customHeight="1">
      <c r="A13" s="178" t="s">
        <v>101</v>
      </c>
      <c r="B13" s="179">
        <v>0</v>
      </c>
      <c r="C13" s="179">
        <v>1</v>
      </c>
      <c r="D13" s="180">
        <v>3</v>
      </c>
      <c r="E13" s="181">
        <f>SUM(B13:D13)</f>
        <v>4</v>
      </c>
    </row>
    <row r="14" spans="1:7" ht="15.75" customHeight="1">
      <c r="A14" s="183" t="s">
        <v>102</v>
      </c>
      <c r="B14" s="184">
        <v>52</v>
      </c>
      <c r="C14" s="184">
        <v>2116</v>
      </c>
      <c r="D14" s="185">
        <v>9370</v>
      </c>
      <c r="E14" s="184">
        <f>SUM(B14:D14)</f>
        <v>11538</v>
      </c>
      <c r="F14" s="186"/>
      <c r="G14" s="186"/>
    </row>
    <row r="15" spans="1:5" s="182" customFormat="1" ht="15.75" customHeight="1">
      <c r="A15" s="187" t="s">
        <v>103</v>
      </c>
      <c r="B15" s="188">
        <v>5</v>
      </c>
      <c r="C15" s="188">
        <v>152</v>
      </c>
      <c r="D15" s="189">
        <v>143</v>
      </c>
      <c r="E15" s="190">
        <f>SUM(B15:D15)</f>
        <v>300</v>
      </c>
    </row>
    <row r="19" spans="1:5" s="191" customFormat="1" ht="13.5">
      <c r="A19" s="346" t="s">
        <v>104</v>
      </c>
      <c r="B19" s="346"/>
      <c r="C19" s="346"/>
      <c r="D19" s="346"/>
      <c r="E19" s="346"/>
    </row>
    <row r="20" spans="1:5" s="182" customFormat="1" ht="13.5">
      <c r="A20" s="192"/>
      <c r="B20" s="192"/>
      <c r="C20" s="192"/>
      <c r="D20" s="192"/>
      <c r="E20" s="192"/>
    </row>
    <row r="21" spans="1:5" s="182" customFormat="1" ht="13.5">
      <c r="A21" s="192" t="s">
        <v>216</v>
      </c>
      <c r="B21" s="192"/>
      <c r="C21" s="192"/>
      <c r="D21" s="192"/>
      <c r="E21" s="192"/>
    </row>
    <row r="22" ht="13.5">
      <c r="A22" s="166" t="s">
        <v>105</v>
      </c>
    </row>
    <row r="24" ht="13.5">
      <c r="A24" s="166" t="s">
        <v>106</v>
      </c>
    </row>
    <row r="25" ht="13.5">
      <c r="A25" s="166" t="s">
        <v>107</v>
      </c>
    </row>
    <row r="27" ht="13.5">
      <c r="A27" s="166" t="s">
        <v>108</v>
      </c>
    </row>
    <row r="28" ht="13.5">
      <c r="A28" s="166" t="s">
        <v>109</v>
      </c>
    </row>
    <row r="32" ht="13.5">
      <c r="A32" s="193" t="s">
        <v>110</v>
      </c>
    </row>
    <row r="33" ht="13.5">
      <c r="A33" s="169" t="s">
        <v>111</v>
      </c>
    </row>
    <row r="34" ht="13.5">
      <c r="A34" s="169" t="s">
        <v>112</v>
      </c>
    </row>
    <row r="36" spans="1:5" s="172" customFormat="1" ht="13.5">
      <c r="A36" s="193" t="s">
        <v>113</v>
      </c>
      <c r="B36" s="169"/>
      <c r="C36" s="169"/>
      <c r="D36" s="169"/>
      <c r="E36" s="169"/>
    </row>
    <row r="37" spans="1:5" s="172" customFormat="1" ht="13.5">
      <c r="A37" s="169" t="s">
        <v>114</v>
      </c>
      <c r="B37" s="169"/>
      <c r="C37" s="169"/>
      <c r="D37" s="169"/>
      <c r="E37" s="169"/>
    </row>
    <row r="38" spans="1:5" s="172" customFormat="1" ht="13.5">
      <c r="A38" s="169" t="s">
        <v>115</v>
      </c>
      <c r="B38" s="169"/>
      <c r="C38" s="169"/>
      <c r="D38" s="169"/>
      <c r="E38" s="169"/>
    </row>
    <row r="39" spans="1:5" s="172" customFormat="1" ht="13.5">
      <c r="A39" s="169" t="s">
        <v>116</v>
      </c>
      <c r="B39" s="169"/>
      <c r="C39" s="169"/>
      <c r="D39" s="169"/>
      <c r="E39" s="169"/>
    </row>
    <row r="40" spans="1:5" s="172" customFormat="1" ht="13.5">
      <c r="A40" s="169" t="s">
        <v>117</v>
      </c>
      <c r="B40" s="169"/>
      <c r="C40" s="169"/>
      <c r="D40" s="169"/>
      <c r="E40" s="169"/>
    </row>
    <row r="42" ht="13.5">
      <c r="A42" s="193" t="s">
        <v>118</v>
      </c>
    </row>
    <row r="43" ht="13.5">
      <c r="A43" s="169" t="s">
        <v>203</v>
      </c>
    </row>
    <row r="44" spans="1:5" s="172" customFormat="1" ht="13.5">
      <c r="A44" s="169" t="s">
        <v>204</v>
      </c>
      <c r="B44" s="169"/>
      <c r="C44" s="169"/>
      <c r="D44" s="169"/>
      <c r="E44" s="169"/>
    </row>
  </sheetData>
  <sheetProtection/>
  <mergeCells count="3">
    <mergeCell ref="A5:E5"/>
    <mergeCell ref="A6:E6"/>
    <mergeCell ref="B11:D11"/>
  </mergeCells>
  <printOptions/>
  <pageMargins left="1.35" right="0.24027777777777778" top="1.18125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6" sqref="C26"/>
    </sheetView>
  </sheetViews>
  <sheetFormatPr defaultColWidth="9.09765625" defaultRowHeight="14.25"/>
  <cols>
    <col min="1" max="1" width="5.296875" style="194" customWidth="1"/>
    <col min="2" max="2" width="60.69921875" style="195" customWidth="1"/>
    <col min="3" max="3" width="17.09765625" style="196" customWidth="1"/>
    <col min="4" max="16384" width="9.09765625" style="197" customWidth="1"/>
  </cols>
  <sheetData>
    <row r="1" spans="1:3" s="201" customFormat="1" ht="13.5" customHeight="1">
      <c r="A1" s="198" t="s">
        <v>51</v>
      </c>
      <c r="B1" s="199"/>
      <c r="C1" s="200" t="s">
        <v>119</v>
      </c>
    </row>
    <row r="2" spans="1:3" s="201" customFormat="1" ht="13.5" customHeight="1">
      <c r="A2" s="198"/>
      <c r="B2" s="199"/>
      <c r="C2" s="200"/>
    </row>
    <row r="3" spans="1:3" s="201" customFormat="1" ht="13.5" customHeight="1">
      <c r="A3" s="198"/>
      <c r="B3" s="199"/>
      <c r="C3" s="200"/>
    </row>
    <row r="4" ht="13.5" customHeight="1"/>
    <row r="5" spans="1:3" ht="15.75" customHeight="1">
      <c r="A5" s="456" t="s">
        <v>120</v>
      </c>
      <c r="B5" s="456"/>
      <c r="C5" s="456"/>
    </row>
    <row r="6" spans="1:3" ht="13.5" customHeight="1">
      <c r="A6" s="457" t="s">
        <v>209</v>
      </c>
      <c r="B6" s="457"/>
      <c r="C6" s="457"/>
    </row>
    <row r="7" ht="13.5" customHeight="1">
      <c r="B7" s="203"/>
    </row>
    <row r="8" ht="13.5" customHeight="1">
      <c r="B8" s="203"/>
    </row>
    <row r="9" ht="13.5" customHeight="1"/>
    <row r="10" spans="1:3" s="201" customFormat="1" ht="13.5" customHeight="1">
      <c r="A10" s="274" t="s">
        <v>121</v>
      </c>
      <c r="B10" s="275" t="s">
        <v>56</v>
      </c>
      <c r="C10" s="276" t="s">
        <v>50</v>
      </c>
    </row>
    <row r="11" spans="1:3" s="201" customFormat="1" ht="13.5" customHeight="1">
      <c r="A11" s="277" t="s">
        <v>122</v>
      </c>
      <c r="B11" s="337" t="s">
        <v>200</v>
      </c>
      <c r="C11" s="278"/>
    </row>
    <row r="12" spans="1:3" s="201" customFormat="1" ht="13.5" customHeight="1">
      <c r="A12" s="269"/>
      <c r="B12" s="338" t="s">
        <v>201</v>
      </c>
      <c r="C12" s="268"/>
    </row>
    <row r="13" spans="1:3" s="201" customFormat="1" ht="13.5" customHeight="1">
      <c r="A13" s="279"/>
      <c r="B13" s="339" t="s">
        <v>202</v>
      </c>
      <c r="C13" s="280">
        <v>0</v>
      </c>
    </row>
    <row r="14" spans="1:6" s="204" customFormat="1" ht="13.5" customHeight="1">
      <c r="A14" s="282" t="s">
        <v>123</v>
      </c>
      <c r="B14" s="283" t="s">
        <v>125</v>
      </c>
      <c r="C14" s="284"/>
      <c r="E14"/>
      <c r="F14" s="206"/>
    </row>
    <row r="15" spans="1:6" s="204" customFormat="1" ht="13.5" customHeight="1">
      <c r="A15" s="267"/>
      <c r="B15" s="264" t="s">
        <v>126</v>
      </c>
      <c r="C15" s="270"/>
      <c r="E15"/>
      <c r="F15" s="206"/>
    </row>
    <row r="16" spans="1:6" s="204" customFormat="1" ht="13.5" customHeight="1">
      <c r="A16" s="285"/>
      <c r="B16" s="266" t="s">
        <v>127</v>
      </c>
      <c r="C16" s="281">
        <v>0</v>
      </c>
      <c r="E16" s="206"/>
      <c r="F16" s="206"/>
    </row>
    <row r="17" spans="1:5" ht="13.5" customHeight="1">
      <c r="A17" s="286" t="s">
        <v>124</v>
      </c>
      <c r="B17" s="287" t="s">
        <v>129</v>
      </c>
      <c r="C17" s="288"/>
      <c r="E17" s="204"/>
    </row>
    <row r="18" spans="1:5" ht="13.5" customHeight="1">
      <c r="A18" s="271"/>
      <c r="B18" s="265" t="s">
        <v>130</v>
      </c>
      <c r="C18" s="272"/>
      <c r="E18"/>
    </row>
    <row r="19" spans="1:5" ht="13.5" customHeight="1">
      <c r="A19" s="271"/>
      <c r="B19" s="265" t="s">
        <v>131</v>
      </c>
      <c r="C19" s="272"/>
      <c r="E19"/>
    </row>
    <row r="20" spans="1:5" ht="13.5" customHeight="1">
      <c r="A20" s="271"/>
      <c r="B20" s="265" t="s">
        <v>132</v>
      </c>
      <c r="C20" s="272"/>
      <c r="E20" s="207"/>
    </row>
    <row r="21" spans="1:5" ht="13.5" customHeight="1">
      <c r="A21" s="289"/>
      <c r="B21" s="290" t="s">
        <v>133</v>
      </c>
      <c r="C21" s="280">
        <v>159</v>
      </c>
      <c r="E21" s="207"/>
    </row>
    <row r="22" spans="1:3" s="208" customFormat="1" ht="13.5" customHeight="1">
      <c r="A22" s="340" t="s">
        <v>128</v>
      </c>
      <c r="B22" s="293" t="s">
        <v>135</v>
      </c>
      <c r="C22" s="294"/>
    </row>
    <row r="23" spans="1:3" s="208" customFormat="1" ht="13.5" customHeight="1">
      <c r="A23" s="267"/>
      <c r="B23" s="264" t="s">
        <v>136</v>
      </c>
      <c r="C23" s="270"/>
    </row>
    <row r="24" spans="1:3" s="208" customFormat="1" ht="13.5" customHeight="1">
      <c r="A24" s="267"/>
      <c r="B24" s="264" t="s">
        <v>137</v>
      </c>
      <c r="C24" s="270"/>
    </row>
    <row r="25" spans="1:5" s="208" customFormat="1" ht="13.5" customHeight="1">
      <c r="A25" s="285"/>
      <c r="B25" s="266" t="s">
        <v>138</v>
      </c>
      <c r="C25" s="281">
        <v>6360</v>
      </c>
      <c r="E25" s="209"/>
    </row>
    <row r="26" spans="1:3" s="201" customFormat="1" ht="15.75" customHeight="1">
      <c r="A26" s="291"/>
      <c r="B26" s="273" t="s">
        <v>139</v>
      </c>
      <c r="C26" s="292">
        <f>SUM(C13:C25)</f>
        <v>6519</v>
      </c>
    </row>
    <row r="27" ht="13.5" customHeight="1">
      <c r="A27" s="210"/>
    </row>
    <row r="28" spans="1:3" ht="13.5">
      <c r="A28" s="210"/>
      <c r="C28" s="196" t="s">
        <v>54</v>
      </c>
    </row>
  </sheetData>
  <sheetProtection/>
  <mergeCells count="2">
    <mergeCell ref="A5:C5"/>
    <mergeCell ref="A6:C6"/>
  </mergeCells>
  <printOptions horizontalCentered="1"/>
  <pageMargins left="1.1701388888888888" right="0.39375" top="1.270138888888889" bottom="0" header="0.5118055555555555" footer="0.5118055555555555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33" sqref="C33"/>
    </sheetView>
  </sheetViews>
  <sheetFormatPr defaultColWidth="9.09765625" defaultRowHeight="14.25"/>
  <cols>
    <col min="1" max="1" width="5.09765625" style="211" customWidth="1"/>
    <col min="2" max="2" width="61.59765625" style="211" customWidth="1"/>
    <col min="3" max="3" width="17.69921875" style="196" customWidth="1"/>
    <col min="4" max="16384" width="9.09765625" style="197" customWidth="1"/>
  </cols>
  <sheetData>
    <row r="1" spans="1:3" s="201" customFormat="1" ht="12.75" customHeight="1">
      <c r="A1" s="199" t="s">
        <v>51</v>
      </c>
      <c r="B1" s="199"/>
      <c r="C1" s="200" t="s">
        <v>140</v>
      </c>
    </row>
    <row r="2" spans="1:3" s="201" customFormat="1" ht="12.75" customHeight="1">
      <c r="A2" s="199"/>
      <c r="B2" s="199"/>
      <c r="C2" s="200"/>
    </row>
    <row r="3" spans="1:3" s="201" customFormat="1" ht="12.75" customHeight="1">
      <c r="A3" s="199"/>
      <c r="B3" s="199"/>
      <c r="C3" s="200"/>
    </row>
    <row r="4" ht="12.75" customHeight="1"/>
    <row r="5" spans="1:3" ht="15.75" customHeight="1">
      <c r="A5" s="456" t="s">
        <v>141</v>
      </c>
      <c r="B5" s="456"/>
      <c r="C5" s="456"/>
    </row>
    <row r="6" spans="1:3" ht="12.75" customHeight="1">
      <c r="A6" s="456" t="s">
        <v>209</v>
      </c>
      <c r="B6" s="456"/>
      <c r="C6" s="456"/>
    </row>
    <row r="7" ht="12.75" customHeight="1">
      <c r="B7" s="202"/>
    </row>
    <row r="8" ht="12.75" customHeight="1">
      <c r="B8" s="202"/>
    </row>
    <row r="9" ht="12.75" customHeight="1">
      <c r="B9" s="212"/>
    </row>
    <row r="10" ht="12.75" customHeight="1">
      <c r="A10" s="213"/>
    </row>
    <row r="11" spans="1:3" s="201" customFormat="1" ht="12.75" customHeight="1">
      <c r="A11" s="299" t="s">
        <v>121</v>
      </c>
      <c r="B11" s="300" t="s">
        <v>56</v>
      </c>
      <c r="C11" s="343" t="s">
        <v>50</v>
      </c>
    </row>
    <row r="12" spans="1:3" s="208" customFormat="1" ht="12.75" customHeight="1">
      <c r="A12" s="301" t="s">
        <v>122</v>
      </c>
      <c r="B12" s="302" t="s">
        <v>125</v>
      </c>
      <c r="C12" s="303"/>
    </row>
    <row r="13" spans="1:3" s="208" customFormat="1" ht="12.75" customHeight="1">
      <c r="A13" s="295"/>
      <c r="B13" s="205" t="s">
        <v>142</v>
      </c>
      <c r="C13" s="296"/>
    </row>
    <row r="14" spans="1:5" s="208" customFormat="1" ht="12.75" customHeight="1">
      <c r="A14" s="304"/>
      <c r="B14" s="305" t="s">
        <v>143</v>
      </c>
      <c r="C14" s="306">
        <v>10225</v>
      </c>
      <c r="E14" s="209"/>
    </row>
    <row r="15" spans="1:3" ht="12.75" customHeight="1">
      <c r="A15" s="307" t="s">
        <v>123</v>
      </c>
      <c r="B15" s="308" t="s">
        <v>144</v>
      </c>
      <c r="C15" s="309"/>
    </row>
    <row r="16" spans="1:3" ht="12.75" customHeight="1">
      <c r="A16" s="297"/>
      <c r="B16" s="195" t="s">
        <v>145</v>
      </c>
      <c r="C16" s="298"/>
    </row>
    <row r="17" spans="1:3" ht="12.75" customHeight="1">
      <c r="A17" s="297"/>
      <c r="B17" s="195" t="s">
        <v>146</v>
      </c>
      <c r="C17" s="298"/>
    </row>
    <row r="18" spans="1:3" ht="12.75" customHeight="1">
      <c r="A18" s="297"/>
      <c r="B18" s="195" t="s">
        <v>147</v>
      </c>
      <c r="C18" s="298"/>
    </row>
    <row r="19" spans="1:3" ht="12.75" customHeight="1">
      <c r="A19" s="297"/>
      <c r="B19" s="195" t="s">
        <v>148</v>
      </c>
      <c r="C19" s="298"/>
    </row>
    <row r="20" spans="1:3" ht="12.75" customHeight="1">
      <c r="A20" s="297"/>
      <c r="B20" s="195" t="s">
        <v>149</v>
      </c>
      <c r="C20" s="298"/>
    </row>
    <row r="21" spans="1:3" ht="12.75" customHeight="1">
      <c r="A21" s="310"/>
      <c r="B21" s="311" t="s">
        <v>150</v>
      </c>
      <c r="C21" s="312">
        <v>159</v>
      </c>
    </row>
    <row r="22" spans="1:3" ht="12.75" customHeight="1">
      <c r="A22" s="307" t="s">
        <v>124</v>
      </c>
      <c r="B22" s="308" t="s">
        <v>151</v>
      </c>
      <c r="C22" s="309"/>
    </row>
    <row r="23" spans="1:3" ht="12.75" customHeight="1">
      <c r="A23" s="297"/>
      <c r="B23" s="195" t="s">
        <v>152</v>
      </c>
      <c r="C23" s="298"/>
    </row>
    <row r="24" spans="1:3" ht="12.75" customHeight="1">
      <c r="A24" s="310"/>
      <c r="B24" s="313" t="s">
        <v>153</v>
      </c>
      <c r="C24" s="314">
        <v>200</v>
      </c>
    </row>
    <row r="25" spans="1:3" ht="12.75" customHeight="1">
      <c r="A25" s="307" t="s">
        <v>128</v>
      </c>
      <c r="B25" s="308" t="s">
        <v>154</v>
      </c>
      <c r="C25" s="309"/>
    </row>
    <row r="26" spans="1:3" ht="12.75" customHeight="1">
      <c r="A26" s="310"/>
      <c r="B26" s="311" t="s">
        <v>155</v>
      </c>
      <c r="C26" s="312">
        <v>35</v>
      </c>
    </row>
    <row r="27" spans="1:3" s="208" customFormat="1" ht="12.75" customHeight="1">
      <c r="A27" s="341" t="s">
        <v>134</v>
      </c>
      <c r="B27" s="315" t="s">
        <v>157</v>
      </c>
      <c r="C27" s="316"/>
    </row>
    <row r="28" spans="1:5" s="208" customFormat="1" ht="12.75" customHeight="1">
      <c r="A28" s="304"/>
      <c r="B28" s="305" t="s">
        <v>158</v>
      </c>
      <c r="C28" s="306">
        <v>1971</v>
      </c>
      <c r="E28" s="209"/>
    </row>
    <row r="29" spans="1:5" s="208" customFormat="1" ht="12.75" customHeight="1">
      <c r="A29" s="342" t="s">
        <v>156</v>
      </c>
      <c r="B29" s="315" t="s">
        <v>196</v>
      </c>
      <c r="C29" s="294"/>
      <c r="E29" s="209"/>
    </row>
    <row r="30" spans="1:5" s="208" customFormat="1" ht="12.75" customHeight="1">
      <c r="A30" s="319"/>
      <c r="B30" s="305"/>
      <c r="C30" s="281">
        <v>0</v>
      </c>
      <c r="E30" s="209"/>
    </row>
    <row r="31" spans="1:3" ht="15" customHeight="1">
      <c r="A31" s="317"/>
      <c r="B31" s="273" t="s">
        <v>159</v>
      </c>
      <c r="C31" s="318">
        <f>SUM(C12:C30)</f>
        <v>12590</v>
      </c>
    </row>
  </sheetData>
  <sheetProtection/>
  <mergeCells count="2">
    <mergeCell ref="A5:C5"/>
    <mergeCell ref="A6:C6"/>
  </mergeCells>
  <printOptions horizontalCentered="1"/>
  <pageMargins left="1.3385826771653544" right="0.3937007874015748" top="1.2598425196850394" bottom="0.5118110236220472" header="0.5118110236220472" footer="0.511811023622047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21" sqref="C21"/>
    </sheetView>
  </sheetViews>
  <sheetFormatPr defaultColWidth="9" defaultRowHeight="14.25"/>
  <cols>
    <col min="1" max="1" width="12.296875" style="214" customWidth="1"/>
    <col min="2" max="2" width="34.8984375" style="215" customWidth="1"/>
    <col min="3" max="3" width="16.3984375" style="216" customWidth="1"/>
    <col min="4" max="4" width="16.69921875" style="216" bestFit="1" customWidth="1"/>
    <col min="5" max="5" width="9" style="215" customWidth="1"/>
    <col min="6" max="6" width="15.8984375" style="215" customWidth="1"/>
    <col min="7" max="7" width="10.09765625" style="215" bestFit="1" customWidth="1"/>
    <col min="8" max="16384" width="9" style="215" customWidth="1"/>
  </cols>
  <sheetData>
    <row r="1" spans="1:4" s="201" customFormat="1" ht="12.75" customHeight="1">
      <c r="A1" s="199" t="s">
        <v>51</v>
      </c>
      <c r="B1" s="199"/>
      <c r="D1" s="200" t="s">
        <v>160</v>
      </c>
    </row>
    <row r="2" spans="1:3" s="201" customFormat="1" ht="12.75" customHeight="1">
      <c r="A2" s="199"/>
      <c r="B2" s="199"/>
      <c r="C2" s="200"/>
    </row>
    <row r="3" spans="1:3" s="201" customFormat="1" ht="12.75" customHeight="1">
      <c r="A3" s="199"/>
      <c r="B3" s="199"/>
      <c r="C3" s="200"/>
    </row>
    <row r="4" spans="1:3" s="197" customFormat="1" ht="12.75" customHeight="1">
      <c r="A4" s="211"/>
      <c r="B4" s="211"/>
      <c r="C4" s="196"/>
    </row>
    <row r="5" spans="1:4" s="197" customFormat="1" ht="15.75" customHeight="1">
      <c r="A5" s="456" t="s">
        <v>161</v>
      </c>
      <c r="B5" s="456"/>
      <c r="C5" s="456"/>
      <c r="D5" s="456"/>
    </row>
    <row r="6" spans="1:4" s="197" customFormat="1" ht="12.75" customHeight="1">
      <c r="A6" s="456" t="s">
        <v>207</v>
      </c>
      <c r="B6" s="456"/>
      <c r="C6" s="456"/>
      <c r="D6" s="456"/>
    </row>
    <row r="10" spans="1:4" ht="19.5" customHeight="1">
      <c r="A10" s="217" t="s">
        <v>43</v>
      </c>
      <c r="B10" s="217" t="s">
        <v>56</v>
      </c>
      <c r="C10" s="218" t="s">
        <v>162</v>
      </c>
      <c r="D10" s="218" t="s">
        <v>163</v>
      </c>
    </row>
    <row r="11" spans="1:4" ht="19.5" customHeight="1">
      <c r="A11" s="219"/>
      <c r="B11" s="219"/>
      <c r="C11" s="220" t="s">
        <v>164</v>
      </c>
      <c r="D11" s="220" t="s">
        <v>165</v>
      </c>
    </row>
    <row r="12" spans="1:7" ht="22.5" customHeight="1">
      <c r="A12" s="221">
        <v>31</v>
      </c>
      <c r="B12" s="222" t="s">
        <v>166</v>
      </c>
      <c r="C12" s="223">
        <v>112428</v>
      </c>
      <c r="D12" s="223"/>
      <c r="G12" s="224"/>
    </row>
    <row r="13" spans="1:7" ht="22.5" customHeight="1">
      <c r="A13" s="221">
        <v>31</v>
      </c>
      <c r="B13" s="222" t="s">
        <v>167</v>
      </c>
      <c r="C13" s="223"/>
      <c r="D13" s="223">
        <v>4162</v>
      </c>
      <c r="E13" s="216"/>
      <c r="G13" s="224"/>
    </row>
    <row r="14" spans="1:7" ht="22.5" customHeight="1">
      <c r="A14" s="221">
        <v>32</v>
      </c>
      <c r="B14" s="222" t="s">
        <v>168</v>
      </c>
      <c r="C14" s="223">
        <v>183</v>
      </c>
      <c r="D14" s="223"/>
      <c r="G14" s="224"/>
    </row>
    <row r="15" spans="1:7" ht="22.5" customHeight="1">
      <c r="A15" s="221">
        <v>3691</v>
      </c>
      <c r="B15" s="320" t="s">
        <v>197</v>
      </c>
      <c r="C15" s="223"/>
      <c r="D15" s="223">
        <v>77</v>
      </c>
      <c r="G15" s="224"/>
    </row>
    <row r="16" spans="1:7" ht="22.5" customHeight="1">
      <c r="A16" s="221">
        <v>3692</v>
      </c>
      <c r="B16" s="320" t="s">
        <v>198</v>
      </c>
      <c r="C16" s="223">
        <v>255</v>
      </c>
      <c r="D16" s="223"/>
      <c r="G16" s="224"/>
    </row>
    <row r="17" spans="1:4" ht="22.5" customHeight="1">
      <c r="A17" s="221">
        <v>441</v>
      </c>
      <c r="B17" s="222" t="s">
        <v>169</v>
      </c>
      <c r="C17" s="225"/>
      <c r="D17" s="223">
        <v>99</v>
      </c>
    </row>
    <row r="18" spans="1:4" ht="22.5" customHeight="1">
      <c r="A18" s="221">
        <v>442</v>
      </c>
      <c r="B18" s="222" t="s">
        <v>170</v>
      </c>
      <c r="C18" s="223">
        <v>1954</v>
      </c>
      <c r="D18" s="223">
        <v>9442</v>
      </c>
    </row>
    <row r="19" spans="1:4" ht="22.5" customHeight="1">
      <c r="A19" s="221">
        <v>446</v>
      </c>
      <c r="B19" s="222" t="s">
        <v>171</v>
      </c>
      <c r="C19" s="223"/>
      <c r="D19" s="223">
        <v>136770</v>
      </c>
    </row>
    <row r="20" spans="1:4" ht="22.5" customHeight="1">
      <c r="A20" s="221">
        <v>4611</v>
      </c>
      <c r="B20" s="222" t="s">
        <v>172</v>
      </c>
      <c r="C20" s="223">
        <v>267</v>
      </c>
      <c r="D20" s="223"/>
    </row>
    <row r="21" spans="1:4" ht="22.5" customHeight="1">
      <c r="A21" s="221">
        <v>462</v>
      </c>
      <c r="B21" s="222" t="s">
        <v>173</v>
      </c>
      <c r="C21" s="223"/>
      <c r="D21" s="223">
        <v>201</v>
      </c>
    </row>
    <row r="22" spans="1:4" ht="22.5" customHeight="1">
      <c r="A22" s="221" t="s">
        <v>174</v>
      </c>
      <c r="B22" s="222" t="s">
        <v>175</v>
      </c>
      <c r="C22" s="223">
        <v>633</v>
      </c>
      <c r="D22" s="223"/>
    </row>
    <row r="23" spans="1:4" ht="22.5" customHeight="1">
      <c r="A23" s="221" t="s">
        <v>176</v>
      </c>
      <c r="B23" s="222" t="s">
        <v>177</v>
      </c>
      <c r="C23" s="216">
        <v>9526</v>
      </c>
      <c r="D23" s="223"/>
    </row>
    <row r="24" spans="1:4" s="226" customFormat="1" ht="21.75" customHeight="1">
      <c r="A24" s="221">
        <v>4691</v>
      </c>
      <c r="B24" s="222" t="s">
        <v>178</v>
      </c>
      <c r="C24" s="321">
        <v>341</v>
      </c>
      <c r="D24" s="223"/>
    </row>
    <row r="25" spans="1:4" ht="21.75" customHeight="1">
      <c r="A25" s="221">
        <v>473</v>
      </c>
      <c r="B25" s="222" t="s">
        <v>179</v>
      </c>
      <c r="C25" s="223"/>
      <c r="D25" s="223">
        <v>482</v>
      </c>
    </row>
    <row r="26" spans="1:4" ht="21.75" customHeight="1">
      <c r="A26" s="221">
        <v>4741</v>
      </c>
      <c r="B26" s="222" t="s">
        <v>180</v>
      </c>
      <c r="C26" s="223"/>
      <c r="D26" s="223">
        <v>23</v>
      </c>
    </row>
    <row r="27" spans="1:4" ht="21.75" customHeight="1">
      <c r="A27" s="227"/>
      <c r="B27" s="228" t="s">
        <v>39</v>
      </c>
      <c r="C27" s="229">
        <f>SUM(C12:C26)</f>
        <v>125587</v>
      </c>
      <c r="D27" s="229">
        <f>SUM(D12:D26)</f>
        <v>151256</v>
      </c>
    </row>
  </sheetData>
  <sheetProtection/>
  <mergeCells count="2">
    <mergeCell ref="A5:D5"/>
    <mergeCell ref="A6:D6"/>
  </mergeCells>
  <printOptions horizontalCentered="1"/>
  <pageMargins left="1.3798611111111112" right="0.35" top="0.9055555555555556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D13" sqref="D13"/>
    </sheetView>
  </sheetViews>
  <sheetFormatPr defaultColWidth="9.09765625" defaultRowHeight="14.25"/>
  <cols>
    <col min="1" max="1" width="14" style="230" customWidth="1"/>
    <col min="2" max="2" width="30.69921875" style="230" customWidth="1"/>
    <col min="3" max="3" width="23.09765625" style="230" customWidth="1"/>
    <col min="4" max="16384" width="9.09765625" style="230" customWidth="1"/>
  </cols>
  <sheetData>
    <row r="1" spans="1:3" s="201" customFormat="1" ht="12.75" customHeight="1">
      <c r="A1" s="199" t="s">
        <v>51</v>
      </c>
      <c r="B1" s="199"/>
      <c r="C1" s="200" t="s">
        <v>181</v>
      </c>
    </row>
    <row r="6" spans="1:3" s="215" customFormat="1" ht="15" customHeight="1">
      <c r="A6" s="458" t="s">
        <v>182</v>
      </c>
      <c r="B6" s="458"/>
      <c r="C6" s="458"/>
    </row>
    <row r="7" spans="1:3" ht="15" customHeight="1">
      <c r="A7" s="458" t="s">
        <v>214</v>
      </c>
      <c r="B7" s="458"/>
      <c r="C7" s="458"/>
    </row>
    <row r="8" spans="1:2" ht="15" customHeight="1">
      <c r="A8" s="231"/>
      <c r="B8" s="231"/>
    </row>
    <row r="11" ht="12.75">
      <c r="C11" s="155" t="s">
        <v>50</v>
      </c>
    </row>
    <row r="12" spans="1:3" ht="24" customHeight="1">
      <c r="A12" s="232" t="s">
        <v>183</v>
      </c>
      <c r="B12" s="232" t="s">
        <v>56</v>
      </c>
      <c r="C12" s="232" t="s">
        <v>184</v>
      </c>
    </row>
    <row r="13" spans="1:3" s="231" customFormat="1" ht="31.5" customHeight="1">
      <c r="A13" s="233">
        <v>22</v>
      </c>
      <c r="B13" s="233" t="s">
        <v>185</v>
      </c>
      <c r="C13" s="234">
        <v>2628</v>
      </c>
    </row>
    <row r="14" spans="1:3" s="231" customFormat="1" ht="31.5" customHeight="1">
      <c r="A14" s="233">
        <v>24</v>
      </c>
      <c r="B14" s="233" t="s">
        <v>186</v>
      </c>
      <c r="C14" s="234">
        <v>0</v>
      </c>
    </row>
    <row r="15" spans="1:3" ht="21.75" customHeight="1">
      <c r="A15" s="235" t="s">
        <v>187</v>
      </c>
      <c r="B15" s="236"/>
      <c r="C15" s="237">
        <f>SUM(C13:C14)</f>
        <v>2628</v>
      </c>
    </row>
    <row r="16" ht="21.75" customHeight="1"/>
  </sheetData>
  <sheetProtection/>
  <mergeCells count="2">
    <mergeCell ref="A6:C6"/>
    <mergeCell ref="A7:C7"/>
  </mergeCells>
  <printOptions horizontalCentered="1"/>
  <pageMargins left="1.1701388888888888" right="0.5" top="1.18125" bottom="1.181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raczl</cp:lastModifiedBy>
  <cp:lastPrinted>2014-05-16T04:12:03Z</cp:lastPrinted>
  <dcterms:created xsi:type="dcterms:W3CDTF">2013-05-13T15:10:20Z</dcterms:created>
  <dcterms:modified xsi:type="dcterms:W3CDTF">2014-05-16T04:12:17Z</dcterms:modified>
  <cp:category/>
  <cp:version/>
  <cp:contentType/>
  <cp:contentStatus/>
</cp:coreProperties>
</file>